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Лист диагностики" sheetId="1" r:id="rId1"/>
    <sheet name="расчеты" sheetId="2" r:id="rId2"/>
    <sheet name="кодификатор" sheetId="3" r:id="rId3"/>
    <sheet name="Выводы" sheetId="5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28" i="1"/>
  <c r="AK29"/>
  <c r="AK30"/>
  <c r="AK31"/>
  <c r="AK32"/>
  <c r="AK33"/>
  <c r="AK34"/>
  <c r="AK35"/>
  <c r="AK36"/>
  <c r="AK37"/>
  <c r="AK38"/>
  <c r="AK27"/>
  <c r="AJ28"/>
  <c r="AJ29"/>
  <c r="AJ30"/>
  <c r="AJ31"/>
  <c r="AJ32"/>
  <c r="AJ33"/>
  <c r="AJ34"/>
  <c r="AJ35"/>
  <c r="AJ36"/>
  <c r="AJ37"/>
  <c r="AJ38"/>
  <c r="AJ27"/>
  <c r="AI28"/>
  <c r="AI29"/>
  <c r="AI30"/>
  <c r="AI31"/>
  <c r="AI32"/>
  <c r="AI33"/>
  <c r="AI34"/>
  <c r="AI35"/>
  <c r="AI36"/>
  <c r="AI37"/>
  <c r="AI38"/>
  <c r="AI27"/>
  <c r="AK5"/>
  <c r="AK6"/>
  <c r="AK7"/>
  <c r="AK8"/>
  <c r="AK9"/>
  <c r="AK10"/>
  <c r="AK11"/>
  <c r="AK12"/>
  <c r="AK13"/>
  <c r="AK14"/>
  <c r="AK15"/>
  <c r="AK16"/>
  <c r="AK17"/>
  <c r="AK18"/>
  <c r="AK19"/>
  <c r="AK20"/>
  <c r="AK21"/>
  <c r="AK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4"/>
  <c r="AH28"/>
  <c r="AH29"/>
  <c r="AH30"/>
  <c r="AH31"/>
  <c r="AH32"/>
  <c r="AH33"/>
  <c r="AH34"/>
  <c r="AH35"/>
  <c r="AH36"/>
  <c r="AH37"/>
  <c r="AH38"/>
  <c r="AH27"/>
  <c r="AH5"/>
  <c r="AH6"/>
  <c r="AH7"/>
  <c r="AH8"/>
  <c r="AH9"/>
  <c r="AH10"/>
  <c r="AH11"/>
  <c r="AH12"/>
  <c r="AH13"/>
  <c r="AH14"/>
  <c r="AH15"/>
  <c r="AH16"/>
  <c r="AH17"/>
  <c r="AH18"/>
  <c r="AH19"/>
  <c r="AH20"/>
  <c r="AH21"/>
  <c r="AH4"/>
  <c r="E39"/>
  <c r="E40" s="1"/>
  <c r="G4" i="3" s="1"/>
  <c r="F39" i="1"/>
  <c r="F40" s="1"/>
  <c r="G5" i="3" s="1"/>
  <c r="G39" i="1"/>
  <c r="G40" s="1"/>
  <c r="G6" i="3" s="1"/>
  <c r="H39" i="1"/>
  <c r="H40" s="1"/>
  <c r="G7" i="3" s="1"/>
  <c r="I39" i="1"/>
  <c r="I40" s="1"/>
  <c r="G8" i="3" s="1"/>
  <c r="J39" i="1"/>
  <c r="J40" s="1"/>
  <c r="G9" i="3" s="1"/>
  <c r="K39" i="1"/>
  <c r="K40" s="1"/>
  <c r="G10" i="3" s="1"/>
  <c r="L39" i="1"/>
  <c r="L40" s="1"/>
  <c r="G11" i="3" s="1"/>
  <c r="M39" i="1"/>
  <c r="M40" s="1"/>
  <c r="G12" i="3" s="1"/>
  <c r="N39" i="1"/>
  <c r="N40" s="1"/>
  <c r="G13" i="3" s="1"/>
  <c r="O39" i="1"/>
  <c r="O40" s="1"/>
  <c r="G14" i="3" s="1"/>
  <c r="P39" i="1"/>
  <c r="P40" s="1"/>
  <c r="G15" i="3" s="1"/>
  <c r="Q39" i="1"/>
  <c r="Q40" s="1"/>
  <c r="G16" i="3" s="1"/>
  <c r="R39" i="1"/>
  <c r="R40" s="1"/>
  <c r="G17" i="3" s="1"/>
  <c r="S39" i="1"/>
  <c r="S40" s="1"/>
  <c r="G18" i="3" s="1"/>
  <c r="T39" i="1"/>
  <c r="T40" s="1"/>
  <c r="G19" i="3" s="1"/>
  <c r="U39" i="1"/>
  <c r="U40" s="1"/>
  <c r="G20" i="3" s="1"/>
  <c r="V39" i="1"/>
  <c r="V40" s="1"/>
  <c r="G21" i="3" s="1"/>
  <c r="W39" i="1"/>
  <c r="W40" s="1"/>
  <c r="G22" i="3" s="1"/>
  <c r="X39" i="1"/>
  <c r="X40" s="1"/>
  <c r="G23" i="3" s="1"/>
  <c r="Y39" i="1"/>
  <c r="Y40" s="1"/>
  <c r="G24" i="3" s="1"/>
  <c r="Z39" i="1"/>
  <c r="Z40" s="1"/>
  <c r="G25" i="3" s="1"/>
  <c r="AA39" i="1"/>
  <c r="AA40" s="1"/>
  <c r="G26" i="3" s="1"/>
  <c r="AB39" i="1"/>
  <c r="AB40" s="1"/>
  <c r="G27" i="3" s="1"/>
  <c r="AC39" i="1"/>
  <c r="AC40" s="1"/>
  <c r="G28" i="3" s="1"/>
  <c r="D39" i="1"/>
  <c r="D40" s="1"/>
  <c r="G3" i="3" s="1"/>
  <c r="AE28" i="1"/>
  <c r="AE30"/>
  <c r="AE31"/>
  <c r="AE32"/>
  <c r="AE33"/>
  <c r="AE34"/>
  <c r="AE35"/>
  <c r="AE36"/>
  <c r="AE37"/>
  <c r="AE27"/>
  <c r="AD28"/>
  <c r="AF28" s="1"/>
  <c r="B27" i="2" s="1"/>
  <c r="AD30" i="1"/>
  <c r="AF30" s="1"/>
  <c r="B29" i="2" s="1"/>
  <c r="AD31" i="1"/>
  <c r="AD32"/>
  <c r="AD33"/>
  <c r="AF33" s="1"/>
  <c r="B32" i="2" s="1"/>
  <c r="AD34" i="1"/>
  <c r="AF34" s="1"/>
  <c r="B33" i="2" s="1"/>
  <c r="AD35" i="1"/>
  <c r="AD36"/>
  <c r="AD37"/>
  <c r="AF37" s="1"/>
  <c r="B36" i="2" s="1"/>
  <c r="AD27" i="1"/>
  <c r="AF27" s="1"/>
  <c r="B26" i="2" s="1"/>
  <c r="AE5" i="1"/>
  <c r="AE6"/>
  <c r="AE7"/>
  <c r="AE8"/>
  <c r="AE9"/>
  <c r="AE10"/>
  <c r="AE11"/>
  <c r="AE12"/>
  <c r="AE13"/>
  <c r="AE14"/>
  <c r="AE15"/>
  <c r="AE16"/>
  <c r="AE17"/>
  <c r="AE18"/>
  <c r="AE19"/>
  <c r="AE20"/>
  <c r="AE21"/>
  <c r="AE4"/>
  <c r="AD5"/>
  <c r="AF5" s="1"/>
  <c r="B5" i="2" s="1"/>
  <c r="AD6" i="1"/>
  <c r="AF6" s="1"/>
  <c r="B6" i="2" s="1"/>
  <c r="AD7" i="1"/>
  <c r="AD8"/>
  <c r="AD9"/>
  <c r="AF9" s="1"/>
  <c r="B9" i="2" s="1"/>
  <c r="AD10" i="1"/>
  <c r="AF10" s="1"/>
  <c r="B10" i="2" s="1"/>
  <c r="AD11" i="1"/>
  <c r="AD12"/>
  <c r="AD13"/>
  <c r="AF13" s="1"/>
  <c r="B13" i="2" s="1"/>
  <c r="AD14" i="1"/>
  <c r="AF14" s="1"/>
  <c r="B14" i="2" s="1"/>
  <c r="AD15" i="1"/>
  <c r="AD16"/>
  <c r="AD17"/>
  <c r="AF17" s="1"/>
  <c r="B17" i="2" s="1"/>
  <c r="AD18" i="1"/>
  <c r="AF18" s="1"/>
  <c r="B18" i="2" s="1"/>
  <c r="AD19" i="1"/>
  <c r="AD20"/>
  <c r="AD21"/>
  <c r="AF21" s="1"/>
  <c r="B21" i="2" s="1"/>
  <c r="AD4" i="1"/>
  <c r="AF4" s="1"/>
  <c r="B4" i="2" s="1"/>
  <c r="E22" i="1"/>
  <c r="E23" s="1"/>
  <c r="C4" i="3" s="1"/>
  <c r="F22" i="1"/>
  <c r="F23" s="1"/>
  <c r="C5" i="3" s="1"/>
  <c r="G22" i="1"/>
  <c r="G23" s="1"/>
  <c r="C6" i="3" s="1"/>
  <c r="H22" i="1"/>
  <c r="H23" s="1"/>
  <c r="C7" i="3" s="1"/>
  <c r="I22" i="1"/>
  <c r="I23" s="1"/>
  <c r="C8" i="3" s="1"/>
  <c r="J22" i="1"/>
  <c r="J23" s="1"/>
  <c r="C9" i="3" s="1"/>
  <c r="K22" i="1"/>
  <c r="K23" s="1"/>
  <c r="C10" i="3" s="1"/>
  <c r="L22" i="1"/>
  <c r="L23" s="1"/>
  <c r="C11" i="3" s="1"/>
  <c r="M22" i="1"/>
  <c r="M23" s="1"/>
  <c r="C12" i="3" s="1"/>
  <c r="N22" i="1"/>
  <c r="N23" s="1"/>
  <c r="C13" i="3" s="1"/>
  <c r="O22" i="1"/>
  <c r="O23" s="1"/>
  <c r="C14" i="3" s="1"/>
  <c r="P22" i="1"/>
  <c r="P23" s="1"/>
  <c r="C15" i="3" s="1"/>
  <c r="Q22" i="1"/>
  <c r="Q23" s="1"/>
  <c r="C16" i="3" s="1"/>
  <c r="R22" i="1"/>
  <c r="R23" s="1"/>
  <c r="C17" i="3" s="1"/>
  <c r="S22" i="1"/>
  <c r="S23" s="1"/>
  <c r="C18" i="3" s="1"/>
  <c r="T22" i="1"/>
  <c r="T23" s="1"/>
  <c r="C19" i="3" s="1"/>
  <c r="U22" i="1"/>
  <c r="U23" s="1"/>
  <c r="C20" i="3" s="1"/>
  <c r="V22" i="1"/>
  <c r="V23" s="1"/>
  <c r="C21" i="3" s="1"/>
  <c r="W22" i="1"/>
  <c r="W23" s="1"/>
  <c r="C22" i="3" s="1"/>
  <c r="X22" i="1"/>
  <c r="X23" s="1"/>
  <c r="C23" i="3" s="1"/>
  <c r="Y22" i="1"/>
  <c r="Y23" s="1"/>
  <c r="C24" i="3" s="1"/>
  <c r="Z22" i="1"/>
  <c r="Z23" s="1"/>
  <c r="C25" i="3" s="1"/>
  <c r="AA22" i="1"/>
  <c r="AA23" s="1"/>
  <c r="C26" i="3" s="1"/>
  <c r="AB22" i="1"/>
  <c r="AB23" s="1"/>
  <c r="C27" i="3" s="1"/>
  <c r="AC22" i="1"/>
  <c r="AC23" s="1"/>
  <c r="C28" i="3" s="1"/>
  <c r="D22" i="1"/>
  <c r="D23" s="1"/>
  <c r="C3" i="3" s="1"/>
  <c r="AF16" i="1" l="1"/>
  <c r="B16" i="2" s="1"/>
  <c r="AF12" i="1"/>
  <c r="B12" i="2" s="1"/>
  <c r="AF8" i="1"/>
  <c r="B8" i="2" s="1"/>
  <c r="AF36" i="1"/>
  <c r="B35" i="2" s="1"/>
  <c r="F26" s="1"/>
  <c r="AF32" i="1"/>
  <c r="B31" i="2" s="1"/>
  <c r="AF19" i="1"/>
  <c r="B19" i="2" s="1"/>
  <c r="AF15" i="1"/>
  <c r="B15" i="2" s="1"/>
  <c r="AF11" i="1"/>
  <c r="B11" i="2" s="1"/>
  <c r="H4" s="1"/>
  <c r="AF7" i="1"/>
  <c r="B7" i="2" s="1"/>
  <c r="AF35" i="1"/>
  <c r="AF31"/>
  <c r="B30" i="2" s="1"/>
  <c r="D26" s="1"/>
  <c r="AH39" i="1"/>
  <c r="G24" i="2" s="1"/>
  <c r="AI39" i="1"/>
  <c r="F24" i="2" s="1"/>
  <c r="AJ39" i="1"/>
  <c r="E24" i="2" s="1"/>
  <c r="AK39" i="1"/>
  <c r="D24" i="2" s="1"/>
  <c r="H26"/>
  <c r="G26"/>
  <c r="E26"/>
  <c r="AF20" i="1"/>
  <c r="B20" i="2" s="1"/>
  <c r="E4" s="1"/>
  <c r="AH22" i="1"/>
  <c r="G2" i="2" s="1"/>
  <c r="AI22" i="1"/>
  <c r="F2" i="2" s="1"/>
  <c r="I26" l="1"/>
  <c r="D4"/>
  <c r="G4"/>
  <c r="I4" s="1"/>
  <c r="F4"/>
  <c r="AJ22" i="1"/>
  <c r="E2" i="2" s="1"/>
  <c r="AK22" i="1"/>
  <c r="D2" i="2" s="1"/>
</calcChain>
</file>

<file path=xl/sharedStrings.xml><?xml version="1.0" encoding="utf-8"?>
<sst xmlns="http://schemas.openxmlformats.org/spreadsheetml/2006/main" count="155" uniqueCount="87">
  <si>
    <t>№ п/п</t>
  </si>
  <si>
    <t>ФИ</t>
  </si>
  <si>
    <t>Сум</t>
  </si>
  <si>
    <t>Оц</t>
  </si>
  <si>
    <t xml:space="preserve"> АЛГ</t>
  </si>
  <si>
    <t>ГЕО</t>
  </si>
  <si>
    <t>1 часть</t>
  </si>
  <si>
    <t>2 часть</t>
  </si>
  <si>
    <t>расчеты</t>
  </si>
  <si>
    <t>вариант</t>
  </si>
  <si>
    <t>Результаты диагностики по математике. 9 класс. ДАТА: 12.04.19</t>
  </si>
  <si>
    <t>сумма баллов по тематическим блокам</t>
  </si>
  <si>
    <t>процент выполнения тематических блоков</t>
  </si>
  <si>
    <t>баллы</t>
  </si>
  <si>
    <t>мин балл</t>
  </si>
  <si>
    <t>макс балл</t>
  </si>
  <si>
    <t>мода</t>
  </si>
  <si>
    <t>медиана</t>
  </si>
  <si>
    <t>средний</t>
  </si>
  <si>
    <t>общий вывод по выполнению работы</t>
  </si>
  <si>
    <t>оценки</t>
  </si>
  <si>
    <t>"5"</t>
  </si>
  <si>
    <t>"4"</t>
  </si>
  <si>
    <t>"3"</t>
  </si>
  <si>
    <t>"2"</t>
  </si>
  <si>
    <t>кол-во</t>
  </si>
  <si>
    <t>Проверяемый элемент программы (Тематический блок)</t>
  </si>
  <si>
    <t>Процент выполнения</t>
  </si>
  <si>
    <t>Уметь выполнять вычисления и преобразования, уметь выполнять преобразования алгебраических выражений</t>
  </si>
  <si>
    <t>Описывать с помощью функций различные реальные зависимости между величинами; интерпретировать графики реальных зависимостей</t>
  </si>
  <si>
    <t>Уметь решать уравнения, неравенства и их системы</t>
  </si>
  <si>
    <t>Решать несложные практические расчетные задачи; решать задачи, связанные с отношением, пропорциональностью величин, дробями, процентами; пользоваться оценкой и прикидкой при практических расчетах; интерпретировать результаты решения задач с учётом ограничений, связанных с реальными свойствами рассматриваемых объектов</t>
  </si>
  <si>
    <t>Анализировать реальные числовые данные, представленные в таблицах, на диаграммах, графиках</t>
  </si>
  <si>
    <t>Решать практические задачи, требующие систематического перебора вариантов; сравнивать шансы наступления случайных событий, оценивать вероятности случайного события, сопоставлять и исследовать модели реальной ситуацией с использованием аппарата вероятности и статистики</t>
  </si>
  <si>
    <t xml:space="preserve">Уметь строить и читать графики функций  </t>
  </si>
  <si>
    <t xml:space="preserve">Уметь выполнять преобразования алгебраических выражений  </t>
  </si>
  <si>
    <t>Осуществлять практические расчеты по формулам, составлять несложные формулы, выражающие зависимости между величинами</t>
  </si>
  <si>
    <t xml:space="preserve">Уметь решать уравнения, неравенства и их системы  </t>
  </si>
  <si>
    <t>Описывать реальные ситуации на языке геометрии, исследовать построенные модели с использованием геометрических понятий и теорем, решать практические задачи, связанные с нахождением геометрических величин</t>
  </si>
  <si>
    <t>Проводить доказательные рассуждения при решении задач, оценивать логическую правильность рассуждений, распознавать ошибочные заключения</t>
  </si>
  <si>
    <t>Уметь выполнять действия с геометрическими фигурами, координатами и векторами (задача пов. Сложности)</t>
  </si>
  <si>
    <t>Проводить доказательные рассуждения при решении задач, оценивать логическую правильность рассуждений, распознавать ошибочные заключения (задача на доказательство)</t>
  </si>
  <si>
    <t>Уметь выполнять действия с геометрическими фигурами, координатами и векторами (задача на нахождение неизвестного)</t>
  </si>
  <si>
    <t>Уметь выполнять преобразования алгебраических выражений, решать уравнения, неравенства и их системы, строить и читать графики функций, строить и исследовать простейшие математические модели (графическая задача)</t>
  </si>
  <si>
    <t>Уметь выполнять преобразования алгебраических выражений, решать уравнения, неравенства и их системы, строить и читать графики функций, строить и исследовать простейшие математические модели (текстовая задача))</t>
  </si>
  <si>
    <t>Уметь выполнять преобразования алгебраических выражений, решать уравнения, неравенства и их системы, строить и читать графикифункций (повыш. Сложность)</t>
  </si>
  <si>
    <t>Иванов Даниил</t>
  </si>
  <si>
    <t>Плеханова Юлия</t>
  </si>
  <si>
    <t>Маслакова Дарья</t>
  </si>
  <si>
    <t>Кощеев Павел</t>
  </si>
  <si>
    <t>Петрова Варвара</t>
  </si>
  <si>
    <t>Мужева Яна</t>
  </si>
  <si>
    <t>Волков Артем</t>
  </si>
  <si>
    <t>Колобова Дарья</t>
  </si>
  <si>
    <t>Уварова Мария</t>
  </si>
  <si>
    <t>Шушарин Сергей</t>
  </si>
  <si>
    <t>Кед Полина</t>
  </si>
  <si>
    <t>Шубин Даниил</t>
  </si>
  <si>
    <t>Вяткин Вадим</t>
  </si>
  <si>
    <t>Караульных Андрей</t>
  </si>
  <si>
    <t>Санникова Екатерина</t>
  </si>
  <si>
    <t>Соколова Дарья</t>
  </si>
  <si>
    <t>Уфимцева Кристина</t>
  </si>
  <si>
    <t>Решетникова Дарья</t>
  </si>
  <si>
    <t>н</t>
  </si>
  <si>
    <t>9А</t>
  </si>
  <si>
    <t>9Б</t>
  </si>
  <si>
    <t>Проблемные зоны. 9А класс</t>
  </si>
  <si>
    <t>Проблемные зоны. 9Б класс</t>
  </si>
  <si>
    <t>9А класс</t>
  </si>
  <si>
    <t>9Б класс</t>
  </si>
  <si>
    <t>ВЫВОДЫ И РЕШЕНИЯ</t>
  </si>
  <si>
    <t>Уметь выполнять вычисления и преобразования  (обыкновенные и десятичные дроби)</t>
  </si>
  <si>
    <t>Анализ диаграмм, таблиц, графиков</t>
  </si>
  <si>
    <t>Числовые неравенства, координатная прямая</t>
  </si>
  <si>
    <t>Арифметические и геометрические прогрессии</t>
  </si>
  <si>
    <t>Уметь выполнять действия с геометрическими фигурами (Треугольники, четырёхугольники, многоугольники и их элементы)</t>
  </si>
  <si>
    <t>Уметь выполнять действия с геометрическими фигурами (Окружность, круг и их элементы)</t>
  </si>
  <si>
    <t>Уметь выполнять действия с геометрическими фигурами (Площади фигур)</t>
  </si>
  <si>
    <t>Уметь выполнять действия с геометрическими фигурами, координатами (Фигуры на квадратной решётке)</t>
  </si>
  <si>
    <t>Усилить контроль выполнения задания 1 на работу с десятичными и обыкновенными дробями (78%)</t>
  </si>
  <si>
    <t>Продолжить формировать умение выполнять действия с геометрическими фигурами (Треугольники, четырёхугольники, многоугольники и их элементы) (61%)</t>
  </si>
  <si>
    <t>Продолжить работу по подготовке обучающихся  к выполнению заданий 2 части по алгебре и геометрии (отсутсвует выполнение заданий 25 и 26)</t>
  </si>
  <si>
    <t>автоматические расчеты выделены</t>
  </si>
  <si>
    <t>Продолжить работу по выполнению всех элементов спецификации  1 части (низкий процент выполнения всех элементов)</t>
  </si>
  <si>
    <t>Продолжить формировать умение выполнять задание 12 на работы по преобразованию алгебраических выражений (61%)</t>
  </si>
  <si>
    <t>Продолжить формировать умение выполнять задание 11 на работы по вычислению алгебраической и арифметической прогрессий (67%)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</si>
</sst>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  <font>
      <sz val="10"/>
      <color theme="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1" fillId="0" borderId="15" xfId="0" applyFont="1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1" fillId="0" borderId="18" xfId="0" applyFont="1" applyBorder="1" applyAlignment="1">
      <alignment horizontal="right"/>
    </xf>
    <xf numFmtId="0" fontId="0" fillId="0" borderId="22" xfId="0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Fill="1" applyBorder="1"/>
    <xf numFmtId="0" fontId="0" fillId="0" borderId="1" xfId="0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27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vertical="center" wrapText="1"/>
      <protection hidden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18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2" fillId="0" borderId="0" xfId="0" applyFont="1" applyBorder="1"/>
    <xf numFmtId="0" fontId="0" fillId="0" borderId="0" xfId="0" applyBorder="1"/>
    <xf numFmtId="0" fontId="2" fillId="0" borderId="25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3" xfId="0" applyFont="1" applyBorder="1"/>
    <xf numFmtId="0" fontId="4" fillId="0" borderId="41" xfId="0" applyFont="1" applyFill="1" applyBorder="1" applyAlignment="1">
      <alignment wrapText="1"/>
    </xf>
    <xf numFmtId="0" fontId="11" fillId="0" borderId="3" xfId="2" applyFont="1" applyBorder="1" applyAlignment="1" applyProtection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37" xfId="0" applyFill="1" applyBorder="1"/>
    <xf numFmtId="0" fontId="0" fillId="2" borderId="30" xfId="0" applyFill="1" applyBorder="1"/>
    <xf numFmtId="0" fontId="0" fillId="2" borderId="1" xfId="0" applyFill="1" applyBorder="1"/>
    <xf numFmtId="0" fontId="0" fillId="2" borderId="0" xfId="0" applyFill="1"/>
    <xf numFmtId="0" fontId="0" fillId="2" borderId="11" xfId="0" applyFill="1" applyBorder="1"/>
    <xf numFmtId="0" fontId="0" fillId="2" borderId="36" xfId="0" applyFill="1" applyBorder="1"/>
    <xf numFmtId="0" fontId="0" fillId="2" borderId="3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9" xfId="0" applyFill="1" applyBorder="1"/>
    <xf numFmtId="0" fontId="0" fillId="2" borderId="4" xfId="0" applyFill="1" applyBorder="1"/>
    <xf numFmtId="0" fontId="1" fillId="2" borderId="4" xfId="0" applyFont="1" applyFill="1" applyBorder="1"/>
    <xf numFmtId="1" fontId="0" fillId="2" borderId="1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0" fontId="0" fillId="2" borderId="7" xfId="0" applyFill="1" applyBorder="1"/>
    <xf numFmtId="0" fontId="0" fillId="0" borderId="3" xfId="0" applyBorder="1" applyAlignment="1">
      <alignment wrapText="1"/>
    </xf>
    <xf numFmtId="0" fontId="0" fillId="0" borderId="0" xfId="0" applyFill="1"/>
    <xf numFmtId="0" fontId="3" fillId="0" borderId="1" xfId="0" applyFont="1" applyBorder="1" applyAlignment="1">
      <alignment wrapText="1"/>
    </xf>
    <xf numFmtId="0" fontId="12" fillId="4" borderId="1" xfId="1" applyFont="1" applyFill="1" applyBorder="1" applyAlignment="1" applyProtection="1">
      <alignment vertical="center" wrapText="1"/>
      <protection hidden="1"/>
    </xf>
    <xf numFmtId="0" fontId="5" fillId="0" borderId="13" xfId="0" applyFont="1" applyBorder="1" applyAlignment="1"/>
    <xf numFmtId="0" fontId="0" fillId="0" borderId="10" xfId="0" applyBorder="1" applyAlignment="1">
      <alignment horizontal="center"/>
    </xf>
    <xf numFmtId="0" fontId="0" fillId="0" borderId="33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5" xfId="0" applyFill="1" applyBorder="1" applyAlignment="1"/>
    <xf numFmtId="0" fontId="0" fillId="2" borderId="6" xfId="0" applyFill="1" applyBorder="1" applyAlignment="1"/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/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</a:t>
            </a:r>
            <a:r>
              <a:rPr lang="ru-RU" baseline="0"/>
              <a:t> по группам оценок в 9А классе</a:t>
            </a:r>
            <a:endParaRPr lang="ru-RU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расчеты!$C$2</c:f>
              <c:strCache>
                <c:ptCount val="1"/>
                <c:pt idx="0">
                  <c:v>кол-во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расчеты!$D$1:$G$1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расчеты!$D$2:$G$2</c:f>
              <c:numCache>
                <c:formatCode>General</c:formatCode>
                <c:ptCount val="4"/>
                <c:pt idx="0">
                  <c:v>3</c:v>
                </c:pt>
                <c:pt idx="1">
                  <c:v>9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22-45E6-9F8C-FB14DE7ABB5C}"/>
            </c:ext>
          </c:extLst>
        </c:ser>
        <c:dLbls>
          <c:showVal val="1"/>
        </c:dLbls>
        <c:overlap val="-25"/>
        <c:axId val="92354048"/>
        <c:axId val="92355584"/>
      </c:barChart>
      <c:catAx>
        <c:axId val="92354048"/>
        <c:scaling>
          <c:orientation val="minMax"/>
        </c:scaling>
        <c:axPos val="b"/>
        <c:numFmt formatCode="General" sourceLinked="0"/>
        <c:majorTickMark val="none"/>
        <c:tickLblPos val="nextTo"/>
        <c:crossAx val="92355584"/>
        <c:crosses val="autoZero"/>
        <c:auto val="1"/>
        <c:lblAlgn val="ctr"/>
        <c:lblOffset val="100"/>
      </c:catAx>
      <c:valAx>
        <c:axId val="92355584"/>
        <c:scaling>
          <c:orientation val="minMax"/>
        </c:scaling>
        <c:delete val="1"/>
        <c:axPos val="l"/>
        <c:numFmt formatCode="General" sourceLinked="1"/>
        <c:tickLblPos val="none"/>
        <c:crossAx val="92354048"/>
        <c:crosses val="autoZero"/>
        <c:crossBetween val="between"/>
      </c:valAx>
    </c:plotArea>
    <c:legend>
      <c:legendPos val="t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</a:t>
            </a:r>
            <a:r>
              <a:rPr lang="ru-RU" baseline="0"/>
              <a:t> по группам оценок в 9Б классе</a:t>
            </a:r>
            <a:endParaRPr lang="ru-RU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расчеты!$C$24</c:f>
              <c:strCache>
                <c:ptCount val="1"/>
                <c:pt idx="0">
                  <c:v>кол-во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расчеты!$D$23:$G$23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расчеты!$D$24:$G$24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2B-438F-AAE7-20D9FF408112}"/>
            </c:ext>
          </c:extLst>
        </c:ser>
        <c:dLbls>
          <c:showVal val="1"/>
        </c:dLbls>
        <c:overlap val="-25"/>
        <c:axId val="92261760"/>
        <c:axId val="92402816"/>
      </c:barChart>
      <c:catAx>
        <c:axId val="92261760"/>
        <c:scaling>
          <c:orientation val="minMax"/>
        </c:scaling>
        <c:axPos val="b"/>
        <c:numFmt formatCode="General" sourceLinked="0"/>
        <c:majorTickMark val="none"/>
        <c:tickLblPos val="nextTo"/>
        <c:crossAx val="92402816"/>
        <c:crosses val="autoZero"/>
        <c:auto val="1"/>
        <c:lblAlgn val="ctr"/>
        <c:lblOffset val="100"/>
      </c:catAx>
      <c:valAx>
        <c:axId val="92402816"/>
        <c:scaling>
          <c:orientation val="minMax"/>
        </c:scaling>
        <c:delete val="1"/>
        <c:axPos val="l"/>
        <c:numFmt formatCode="General" sourceLinked="1"/>
        <c:tickLblPos val="none"/>
        <c:crossAx val="92261760"/>
        <c:crosses val="autoZero"/>
        <c:crossBetween val="between"/>
      </c:valAx>
    </c:plotArea>
    <c:legend>
      <c:legendPos val="t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Процент выполнения тематических блоков (9А класс)</a:t>
            </a:r>
          </a:p>
        </c:rich>
      </c:tx>
      <c:layout>
        <c:manualLayout>
          <c:xMode val="edge"/>
          <c:yMode val="edge"/>
          <c:x val="0.10068901303538175"/>
          <c:y val="3.7037037037037056E-2"/>
        </c:manualLayout>
      </c:layout>
    </c:title>
    <c:plotArea>
      <c:layout/>
      <c:barChart>
        <c:barDir val="col"/>
        <c:grouping val="clustered"/>
        <c:ser>
          <c:idx val="0"/>
          <c:order val="0"/>
          <c:val>
            <c:numRef>
              <c:f>'Лист диагностики'!$D$23:$AC$23</c:f>
              <c:numCache>
                <c:formatCode>General</c:formatCode>
                <c:ptCount val="26"/>
                <c:pt idx="0">
                  <c:v>77.777777777777786</c:v>
                </c:pt>
                <c:pt idx="1">
                  <c:v>83.333333333333343</c:v>
                </c:pt>
                <c:pt idx="2">
                  <c:v>94.444444444444443</c:v>
                </c:pt>
                <c:pt idx="3">
                  <c:v>88.888888888888886</c:v>
                </c:pt>
                <c:pt idx="4">
                  <c:v>94.444444444444443</c:v>
                </c:pt>
                <c:pt idx="5">
                  <c:v>72.222222222222214</c:v>
                </c:pt>
                <c:pt idx="6">
                  <c:v>72.222222222222214</c:v>
                </c:pt>
                <c:pt idx="7">
                  <c:v>88.888888888888886</c:v>
                </c:pt>
                <c:pt idx="8">
                  <c:v>100</c:v>
                </c:pt>
                <c:pt idx="9">
                  <c:v>77.777777777777786</c:v>
                </c:pt>
                <c:pt idx="10">
                  <c:v>66.666666666666657</c:v>
                </c:pt>
                <c:pt idx="11">
                  <c:v>61.111111111111114</c:v>
                </c:pt>
                <c:pt idx="12">
                  <c:v>72.222222222222214</c:v>
                </c:pt>
                <c:pt idx="13">
                  <c:v>77.777777777777786</c:v>
                </c:pt>
                <c:pt idx="14">
                  <c:v>77.777777777777786</c:v>
                </c:pt>
                <c:pt idx="15">
                  <c:v>94.444444444444443</c:v>
                </c:pt>
                <c:pt idx="16">
                  <c:v>61.111111111111114</c:v>
                </c:pt>
                <c:pt idx="17">
                  <c:v>72.222222222222214</c:v>
                </c:pt>
                <c:pt idx="18">
                  <c:v>88.888888888888886</c:v>
                </c:pt>
                <c:pt idx="19">
                  <c:v>61.111111111111114</c:v>
                </c:pt>
                <c:pt idx="20">
                  <c:v>16.666666666666664</c:v>
                </c:pt>
                <c:pt idx="21">
                  <c:v>11.111111111111111</c:v>
                </c:pt>
                <c:pt idx="22">
                  <c:v>11.111111111111111</c:v>
                </c:pt>
                <c:pt idx="23">
                  <c:v>11.111111111111111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23-471C-99DC-8E6178B9CD38}"/>
            </c:ext>
          </c:extLst>
        </c:ser>
        <c:axId val="97342592"/>
        <c:axId val="97344128"/>
      </c:barChart>
      <c:catAx>
        <c:axId val="97342592"/>
        <c:scaling>
          <c:orientation val="minMax"/>
        </c:scaling>
        <c:axPos val="b"/>
        <c:tickLblPos val="nextTo"/>
        <c:crossAx val="97344128"/>
        <c:crosses val="autoZero"/>
        <c:auto val="1"/>
        <c:lblAlgn val="ctr"/>
        <c:lblOffset val="100"/>
      </c:catAx>
      <c:valAx>
        <c:axId val="97344128"/>
        <c:scaling>
          <c:orientation val="minMax"/>
        </c:scaling>
        <c:axPos val="l"/>
        <c:majorGridlines/>
        <c:numFmt formatCode="General" sourceLinked="1"/>
        <c:tickLblPos val="nextTo"/>
        <c:crossAx val="97342592"/>
        <c:crosses val="autoZero"/>
        <c:crossBetween val="between"/>
      </c:valAx>
    </c:plotArea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Процент выполнения тематических блоков (9Б класс)</a:t>
            </a:r>
          </a:p>
          <a:p>
            <a:pPr>
              <a:defRPr/>
            </a:pPr>
            <a:endParaRPr lang="ru-RU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val>
            <c:numRef>
              <c:f>'Лист диагностики'!$D$40:$AC$40</c:f>
              <c:numCache>
                <c:formatCode>General</c:formatCode>
                <c:ptCount val="26"/>
                <c:pt idx="0">
                  <c:v>33.333333333333329</c:v>
                </c:pt>
                <c:pt idx="1">
                  <c:v>50</c:v>
                </c:pt>
                <c:pt idx="2">
                  <c:v>58.333333333333336</c:v>
                </c:pt>
                <c:pt idx="3">
                  <c:v>41.666666666666671</c:v>
                </c:pt>
                <c:pt idx="4">
                  <c:v>58.333333333333336</c:v>
                </c:pt>
                <c:pt idx="5">
                  <c:v>33.333333333333329</c:v>
                </c:pt>
                <c:pt idx="6">
                  <c:v>33.333333333333329</c:v>
                </c:pt>
                <c:pt idx="7">
                  <c:v>50</c:v>
                </c:pt>
                <c:pt idx="8">
                  <c:v>50</c:v>
                </c:pt>
                <c:pt idx="9">
                  <c:v>41.666666666666671</c:v>
                </c:pt>
                <c:pt idx="10">
                  <c:v>41.666666666666671</c:v>
                </c:pt>
                <c:pt idx="11">
                  <c:v>16.666666666666664</c:v>
                </c:pt>
                <c:pt idx="12">
                  <c:v>16.666666666666664</c:v>
                </c:pt>
                <c:pt idx="13">
                  <c:v>25</c:v>
                </c:pt>
                <c:pt idx="14">
                  <c:v>41.666666666666671</c:v>
                </c:pt>
                <c:pt idx="15">
                  <c:v>41.666666666666671</c:v>
                </c:pt>
                <c:pt idx="16">
                  <c:v>41.666666666666671</c:v>
                </c:pt>
                <c:pt idx="17">
                  <c:v>33.333333333333329</c:v>
                </c:pt>
                <c:pt idx="18">
                  <c:v>58.333333333333336</c:v>
                </c:pt>
                <c:pt idx="19">
                  <c:v>50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CB-42AB-887A-43A528C0150C}"/>
            </c:ext>
          </c:extLst>
        </c:ser>
        <c:axId val="97372416"/>
        <c:axId val="97460224"/>
      </c:barChart>
      <c:catAx>
        <c:axId val="97372416"/>
        <c:scaling>
          <c:orientation val="minMax"/>
        </c:scaling>
        <c:axPos val="b"/>
        <c:tickLblPos val="nextTo"/>
        <c:crossAx val="97460224"/>
        <c:crosses val="autoZero"/>
        <c:auto val="1"/>
        <c:lblAlgn val="ctr"/>
        <c:lblOffset val="100"/>
      </c:catAx>
      <c:valAx>
        <c:axId val="97460224"/>
        <c:scaling>
          <c:orientation val="minMax"/>
        </c:scaling>
        <c:axPos val="l"/>
        <c:majorGridlines/>
        <c:numFmt formatCode="General" sourceLinked="1"/>
        <c:tickLblPos val="nextTo"/>
        <c:crossAx val="97372416"/>
        <c:crosses val="autoZero"/>
        <c:crossBetween val="between"/>
      </c:valAx>
    </c:plotArea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4</xdr:row>
      <xdr:rowOff>180975</xdr:rowOff>
    </xdr:from>
    <xdr:to>
      <xdr:col>7</xdr:col>
      <xdr:colOff>28575</xdr:colOff>
      <xdr:row>19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219075</xdr:colOff>
      <xdr:row>26</xdr:row>
      <xdr:rowOff>142875</xdr:rowOff>
    </xdr:from>
    <xdr:to>
      <xdr:col>8</xdr:col>
      <xdr:colOff>847725</xdr:colOff>
      <xdr:row>41</xdr:row>
      <xdr:rowOff>28575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</xdr:row>
      <xdr:rowOff>161925</xdr:rowOff>
    </xdr:from>
    <xdr:to>
      <xdr:col>13</xdr:col>
      <xdr:colOff>409575</xdr:colOff>
      <xdr:row>19</xdr:row>
      <xdr:rowOff>47625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1476374</xdr:colOff>
      <xdr:row>26</xdr:row>
      <xdr:rowOff>142875</xdr:rowOff>
    </xdr:from>
    <xdr:to>
      <xdr:col>16</xdr:col>
      <xdr:colOff>409574</xdr:colOff>
      <xdr:row>41</xdr:row>
      <xdr:rowOff>28575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2"/>
  <sheetViews>
    <sheetView tabSelected="1" zoomScale="73" zoomScaleNormal="73" workbookViewId="0">
      <selection activeCell="R50" sqref="R50"/>
    </sheetView>
  </sheetViews>
  <sheetFormatPr defaultRowHeight="15"/>
  <cols>
    <col min="1" max="1" width="4.28515625" customWidth="1"/>
    <col min="2" max="2" width="21.85546875" customWidth="1"/>
    <col min="3" max="3" width="6.28515625" customWidth="1"/>
    <col min="4" max="4" width="5" customWidth="1"/>
    <col min="5" max="11" width="4.28515625" customWidth="1"/>
    <col min="12" max="12" width="5.85546875" customWidth="1"/>
    <col min="13" max="20" width="4.28515625" customWidth="1"/>
    <col min="21" max="28" width="3.7109375" customWidth="1"/>
    <col min="29" max="29" width="3.5703125" customWidth="1"/>
    <col min="30" max="30" width="4.5703125" customWidth="1"/>
    <col min="31" max="31" width="4.28515625" bestFit="1" customWidth="1"/>
    <col min="32" max="32" width="5.85546875" customWidth="1"/>
    <col min="33" max="33" width="4.5703125" customWidth="1"/>
  </cols>
  <sheetData>
    <row r="1" spans="1:37" ht="21.75" thickBot="1">
      <c r="A1" s="65" t="s">
        <v>10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7" ht="15.75" thickBot="1">
      <c r="A2" s="74" t="s">
        <v>0</v>
      </c>
      <c r="B2" s="66" t="s">
        <v>1</v>
      </c>
      <c r="C2" s="66" t="s">
        <v>9</v>
      </c>
      <c r="D2" s="69" t="s">
        <v>6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70"/>
      <c r="X2" s="68" t="s">
        <v>7</v>
      </c>
      <c r="Y2" s="69"/>
      <c r="Z2" s="69"/>
      <c r="AA2" s="69"/>
      <c r="AB2" s="69"/>
      <c r="AC2" s="70"/>
      <c r="AD2" s="68" t="s">
        <v>8</v>
      </c>
      <c r="AE2" s="69"/>
      <c r="AF2" s="69"/>
      <c r="AG2" s="69"/>
      <c r="AH2" s="73" t="s">
        <v>24</v>
      </c>
      <c r="AI2" s="73" t="s">
        <v>23</v>
      </c>
      <c r="AJ2" s="73" t="s">
        <v>22</v>
      </c>
      <c r="AK2" s="73" t="s">
        <v>21</v>
      </c>
    </row>
    <row r="3" spans="1:37" ht="15.75" thickBot="1">
      <c r="A3" s="75"/>
      <c r="B3" s="76"/>
      <c r="C3" s="67"/>
      <c r="D3" s="31">
        <v>1</v>
      </c>
      <c r="E3" s="32">
        <v>2</v>
      </c>
      <c r="F3" s="32">
        <v>3</v>
      </c>
      <c r="G3" s="32">
        <v>4</v>
      </c>
      <c r="H3" s="32">
        <v>5</v>
      </c>
      <c r="I3" s="32">
        <v>6</v>
      </c>
      <c r="J3" s="32">
        <v>7</v>
      </c>
      <c r="K3" s="32">
        <v>8</v>
      </c>
      <c r="L3" s="32">
        <v>9</v>
      </c>
      <c r="M3" s="32">
        <v>10</v>
      </c>
      <c r="N3" s="32">
        <v>11</v>
      </c>
      <c r="O3" s="32">
        <v>12</v>
      </c>
      <c r="P3" s="32">
        <v>13</v>
      </c>
      <c r="Q3" s="32">
        <v>14</v>
      </c>
      <c r="R3" s="32">
        <v>15</v>
      </c>
      <c r="S3" s="32">
        <v>16</v>
      </c>
      <c r="T3" s="32">
        <v>17</v>
      </c>
      <c r="U3" s="32">
        <v>18</v>
      </c>
      <c r="V3" s="32">
        <v>19</v>
      </c>
      <c r="W3" s="33">
        <v>20</v>
      </c>
      <c r="X3" s="31">
        <v>21</v>
      </c>
      <c r="Y3" s="32">
        <v>22</v>
      </c>
      <c r="Z3" s="32">
        <v>23</v>
      </c>
      <c r="AA3" s="32">
        <v>24</v>
      </c>
      <c r="AB3" s="32">
        <v>25</v>
      </c>
      <c r="AC3" s="33">
        <v>26</v>
      </c>
      <c r="AD3" s="5" t="s">
        <v>4</v>
      </c>
      <c r="AE3" s="3" t="s">
        <v>5</v>
      </c>
      <c r="AF3" s="3" t="s">
        <v>2</v>
      </c>
      <c r="AG3" s="24" t="s">
        <v>3</v>
      </c>
      <c r="AH3" s="73"/>
      <c r="AI3" s="73"/>
      <c r="AJ3" s="73"/>
      <c r="AK3" s="73"/>
    </row>
    <row r="4" spans="1:37">
      <c r="A4" s="3">
        <v>1</v>
      </c>
      <c r="B4" s="64" t="s">
        <v>52</v>
      </c>
      <c r="C4" s="24">
        <v>1</v>
      </c>
      <c r="D4" s="29">
        <v>1</v>
      </c>
      <c r="E4" s="3">
        <v>1</v>
      </c>
      <c r="F4" s="29">
        <v>1</v>
      </c>
      <c r="G4" s="3">
        <v>1</v>
      </c>
      <c r="H4" s="29">
        <v>1</v>
      </c>
      <c r="I4" s="3">
        <v>1</v>
      </c>
      <c r="J4" s="29">
        <v>1</v>
      </c>
      <c r="K4" s="3">
        <v>1</v>
      </c>
      <c r="L4" s="29">
        <v>1</v>
      </c>
      <c r="M4" s="3">
        <v>1</v>
      </c>
      <c r="N4" s="29">
        <v>1</v>
      </c>
      <c r="O4" s="3">
        <v>1</v>
      </c>
      <c r="P4" s="29">
        <v>1</v>
      </c>
      <c r="Q4" s="3">
        <v>0</v>
      </c>
      <c r="R4" s="29">
        <v>1</v>
      </c>
      <c r="S4" s="3">
        <v>1</v>
      </c>
      <c r="T4" s="29">
        <v>0</v>
      </c>
      <c r="U4" s="3">
        <v>1</v>
      </c>
      <c r="V4" s="29">
        <v>1</v>
      </c>
      <c r="W4" s="3">
        <v>0</v>
      </c>
      <c r="X4" s="29">
        <v>0</v>
      </c>
      <c r="Y4" s="3">
        <v>0</v>
      </c>
      <c r="Z4" s="3">
        <v>0</v>
      </c>
      <c r="AA4" s="3">
        <v>0</v>
      </c>
      <c r="AB4" s="3">
        <v>0</v>
      </c>
      <c r="AC4" s="30">
        <v>0</v>
      </c>
      <c r="AD4" s="47">
        <f>D4+E4+F4+G4+H4+I4+J4+K4+L4+M4+N4+O4+P4+Q4+X4+Y4+Z4</f>
        <v>13</v>
      </c>
      <c r="AE4" s="48">
        <f>R4+S4+T4+U4+V4+W4+AA4+AB4+AC4</f>
        <v>4</v>
      </c>
      <c r="AF4" s="48">
        <f>AD4+AE4</f>
        <v>17</v>
      </c>
      <c r="AG4" s="1">
        <v>4</v>
      </c>
      <c r="AH4" s="49">
        <f>IF(AG4=2,1,0)</f>
        <v>0</v>
      </c>
      <c r="AI4" s="49">
        <f>IF(AG4=3,1,0)</f>
        <v>0</v>
      </c>
      <c r="AJ4" s="49">
        <f>IF(AG4=4,1,0)</f>
        <v>1</v>
      </c>
      <c r="AK4" s="49">
        <f>IF(AG4=5,1,0)</f>
        <v>0</v>
      </c>
    </row>
    <row r="5" spans="1:37">
      <c r="A5" s="1">
        <v>2</v>
      </c>
      <c r="B5" s="64" t="s">
        <v>58</v>
      </c>
      <c r="C5" s="4">
        <v>1</v>
      </c>
      <c r="D5" s="25">
        <v>1</v>
      </c>
      <c r="E5" s="1">
        <v>1</v>
      </c>
      <c r="F5" s="25">
        <v>1</v>
      </c>
      <c r="G5" s="1">
        <v>0</v>
      </c>
      <c r="H5" s="25">
        <v>1</v>
      </c>
      <c r="I5" s="1">
        <v>1</v>
      </c>
      <c r="J5" s="25">
        <v>1</v>
      </c>
      <c r="K5" s="1">
        <v>1</v>
      </c>
      <c r="L5" s="25">
        <v>1</v>
      </c>
      <c r="M5" s="1">
        <v>1</v>
      </c>
      <c r="N5" s="25">
        <v>1</v>
      </c>
      <c r="O5" s="1">
        <v>1</v>
      </c>
      <c r="P5" s="25">
        <v>1</v>
      </c>
      <c r="Q5" s="1">
        <v>1</v>
      </c>
      <c r="R5" s="25">
        <v>1</v>
      </c>
      <c r="S5" s="1">
        <v>1</v>
      </c>
      <c r="T5" s="25">
        <v>0</v>
      </c>
      <c r="U5" s="1">
        <v>1</v>
      </c>
      <c r="V5" s="25">
        <v>0</v>
      </c>
      <c r="W5" s="1">
        <v>0</v>
      </c>
      <c r="X5" s="29">
        <v>0</v>
      </c>
      <c r="Y5" s="3">
        <v>0</v>
      </c>
      <c r="Z5" s="3">
        <v>0</v>
      </c>
      <c r="AA5" s="3">
        <v>0</v>
      </c>
      <c r="AB5" s="3">
        <v>0</v>
      </c>
      <c r="AC5" s="30">
        <v>0</v>
      </c>
      <c r="AD5" s="47">
        <f t="shared" ref="AD5:AD21" si="0">D5+E5+F5+G5+H5+I5+J5+K5+L5+M5+N5+O5+P5+Q5+X5+Y5+Z5</f>
        <v>13</v>
      </c>
      <c r="AE5" s="48">
        <f t="shared" ref="AE5:AE21" si="1">R5+S5+T5+U5+V5+W5+AA5+AB5+AC5</f>
        <v>3</v>
      </c>
      <c r="AF5" s="48">
        <f t="shared" ref="AF5:AF21" si="2">AD5+AE5</f>
        <v>16</v>
      </c>
      <c r="AG5" s="1">
        <v>4</v>
      </c>
      <c r="AH5" s="49">
        <f t="shared" ref="AH5:AH21" si="3">IF(AG5=2,1,0)</f>
        <v>0</v>
      </c>
      <c r="AI5" s="49">
        <f t="shared" ref="AI5:AI21" si="4">IF(AG5=3,1,0)</f>
        <v>0</v>
      </c>
      <c r="AJ5" s="49">
        <f t="shared" ref="AJ5:AJ21" si="5">IF(AG5=4,1,0)</f>
        <v>1</v>
      </c>
      <c r="AK5" s="49">
        <f t="shared" ref="AK5:AK21" si="6">IF(AG5=5,1,0)</f>
        <v>0</v>
      </c>
    </row>
    <row r="6" spans="1:37">
      <c r="A6" s="1">
        <v>3</v>
      </c>
      <c r="B6" s="64" t="s">
        <v>46</v>
      </c>
      <c r="C6" s="4">
        <v>6</v>
      </c>
      <c r="D6" s="25">
        <v>1</v>
      </c>
      <c r="E6" s="1">
        <v>1</v>
      </c>
      <c r="F6" s="25">
        <v>1</v>
      </c>
      <c r="G6" s="1">
        <v>1</v>
      </c>
      <c r="H6" s="25">
        <v>1</v>
      </c>
      <c r="I6" s="1">
        <v>1</v>
      </c>
      <c r="J6" s="25">
        <v>1</v>
      </c>
      <c r="K6" s="1">
        <v>1</v>
      </c>
      <c r="L6" s="25">
        <v>1</v>
      </c>
      <c r="M6" s="1">
        <v>1</v>
      </c>
      <c r="N6" s="25">
        <v>1</v>
      </c>
      <c r="O6" s="1">
        <v>1</v>
      </c>
      <c r="P6" s="25">
        <v>1</v>
      </c>
      <c r="Q6" s="1">
        <v>1</v>
      </c>
      <c r="R6" s="25">
        <v>1</v>
      </c>
      <c r="S6" s="1">
        <v>1</v>
      </c>
      <c r="T6" s="25">
        <v>1</v>
      </c>
      <c r="U6" s="1">
        <v>1</v>
      </c>
      <c r="V6" s="25">
        <v>1</v>
      </c>
      <c r="W6" s="1">
        <v>1</v>
      </c>
      <c r="X6" s="25">
        <v>2</v>
      </c>
      <c r="Y6" s="1">
        <v>2</v>
      </c>
      <c r="Z6" s="1">
        <v>0</v>
      </c>
      <c r="AA6" s="1">
        <v>0</v>
      </c>
      <c r="AB6" s="1">
        <v>0</v>
      </c>
      <c r="AC6" s="26">
        <v>0</v>
      </c>
      <c r="AD6" s="47">
        <f t="shared" si="0"/>
        <v>18</v>
      </c>
      <c r="AE6" s="48">
        <f t="shared" si="1"/>
        <v>6</v>
      </c>
      <c r="AF6" s="48">
        <f t="shared" si="2"/>
        <v>24</v>
      </c>
      <c r="AG6" s="1">
        <v>5</v>
      </c>
      <c r="AH6" s="49">
        <f t="shared" si="3"/>
        <v>0</v>
      </c>
      <c r="AI6" s="49">
        <f t="shared" si="4"/>
        <v>0</v>
      </c>
      <c r="AJ6" s="49">
        <f t="shared" si="5"/>
        <v>0</v>
      </c>
      <c r="AK6" s="49">
        <f t="shared" si="6"/>
        <v>1</v>
      </c>
    </row>
    <row r="7" spans="1:37">
      <c r="A7" s="1">
        <v>4</v>
      </c>
      <c r="B7" s="64" t="s">
        <v>59</v>
      </c>
      <c r="C7" s="4">
        <v>7</v>
      </c>
      <c r="D7" s="25">
        <v>1</v>
      </c>
      <c r="E7" s="1">
        <v>1</v>
      </c>
      <c r="F7" s="25">
        <v>1</v>
      </c>
      <c r="G7" s="1">
        <v>1</v>
      </c>
      <c r="H7" s="25">
        <v>1</v>
      </c>
      <c r="I7" s="1">
        <v>0</v>
      </c>
      <c r="J7" s="25">
        <v>1</v>
      </c>
      <c r="K7" s="1">
        <v>1</v>
      </c>
      <c r="L7" s="25">
        <v>1</v>
      </c>
      <c r="M7" s="1">
        <v>1</v>
      </c>
      <c r="N7" s="25">
        <v>0</v>
      </c>
      <c r="O7" s="1">
        <v>0</v>
      </c>
      <c r="P7" s="25">
        <v>1</v>
      </c>
      <c r="Q7" s="1">
        <v>1</v>
      </c>
      <c r="R7" s="25">
        <v>1</v>
      </c>
      <c r="S7" s="1">
        <v>0</v>
      </c>
      <c r="T7" s="25">
        <v>0</v>
      </c>
      <c r="U7" s="1">
        <v>0</v>
      </c>
      <c r="V7" s="25">
        <v>1</v>
      </c>
      <c r="W7" s="1">
        <v>1</v>
      </c>
      <c r="X7" s="25">
        <v>0</v>
      </c>
      <c r="Y7" s="1">
        <v>0</v>
      </c>
      <c r="Z7" s="1">
        <v>0</v>
      </c>
      <c r="AA7" s="1">
        <v>0</v>
      </c>
      <c r="AB7" s="1">
        <v>0</v>
      </c>
      <c r="AC7" s="26">
        <v>0</v>
      </c>
      <c r="AD7" s="47">
        <f t="shared" si="0"/>
        <v>11</v>
      </c>
      <c r="AE7" s="48">
        <f t="shared" si="1"/>
        <v>3</v>
      </c>
      <c r="AF7" s="48">
        <f t="shared" si="2"/>
        <v>14</v>
      </c>
      <c r="AG7" s="1">
        <v>3</v>
      </c>
      <c r="AH7" s="49">
        <f t="shared" si="3"/>
        <v>0</v>
      </c>
      <c r="AI7" s="49">
        <f t="shared" si="4"/>
        <v>1</v>
      </c>
      <c r="AJ7" s="49">
        <f t="shared" si="5"/>
        <v>0</v>
      </c>
      <c r="AK7" s="49">
        <f t="shared" si="6"/>
        <v>0</v>
      </c>
    </row>
    <row r="8" spans="1:37">
      <c r="A8" s="1">
        <v>5</v>
      </c>
      <c r="B8" s="64" t="s">
        <v>56</v>
      </c>
      <c r="C8" s="4">
        <v>7</v>
      </c>
      <c r="D8" s="25">
        <v>1</v>
      </c>
      <c r="E8" s="1">
        <v>1</v>
      </c>
      <c r="F8" s="25">
        <v>1</v>
      </c>
      <c r="G8" s="1">
        <v>1</v>
      </c>
      <c r="H8" s="25">
        <v>1</v>
      </c>
      <c r="I8" s="1">
        <v>1</v>
      </c>
      <c r="J8" s="25">
        <v>1</v>
      </c>
      <c r="K8" s="1">
        <v>1</v>
      </c>
      <c r="L8" s="25">
        <v>1</v>
      </c>
      <c r="M8" s="1">
        <v>1</v>
      </c>
      <c r="N8" s="25">
        <v>1</v>
      </c>
      <c r="O8" s="1">
        <v>1</v>
      </c>
      <c r="P8" s="25">
        <v>1</v>
      </c>
      <c r="Q8" s="1">
        <v>1</v>
      </c>
      <c r="R8" s="25">
        <v>0</v>
      </c>
      <c r="S8" s="1">
        <v>1</v>
      </c>
      <c r="T8" s="25">
        <v>0</v>
      </c>
      <c r="U8" s="1">
        <v>1</v>
      </c>
      <c r="V8" s="25">
        <v>1</v>
      </c>
      <c r="W8" s="1">
        <v>1</v>
      </c>
      <c r="X8" s="25">
        <v>2</v>
      </c>
      <c r="Y8" s="1">
        <v>0</v>
      </c>
      <c r="Z8" s="1">
        <v>2</v>
      </c>
      <c r="AA8" s="1">
        <v>0</v>
      </c>
      <c r="AB8" s="1">
        <v>0</v>
      </c>
      <c r="AC8" s="26">
        <v>0</v>
      </c>
      <c r="AD8" s="47">
        <f t="shared" si="0"/>
        <v>18</v>
      </c>
      <c r="AE8" s="48">
        <f t="shared" si="1"/>
        <v>4</v>
      </c>
      <c r="AF8" s="48">
        <f t="shared" si="2"/>
        <v>22</v>
      </c>
      <c r="AG8" s="1">
        <v>5</v>
      </c>
      <c r="AH8" s="49">
        <f t="shared" si="3"/>
        <v>0</v>
      </c>
      <c r="AI8" s="49">
        <f t="shared" si="4"/>
        <v>0</v>
      </c>
      <c r="AJ8" s="49">
        <f t="shared" si="5"/>
        <v>0</v>
      </c>
      <c r="AK8" s="49">
        <f t="shared" si="6"/>
        <v>1</v>
      </c>
    </row>
    <row r="9" spans="1:37">
      <c r="A9" s="1">
        <v>6</v>
      </c>
      <c r="B9" s="64" t="s">
        <v>53</v>
      </c>
      <c r="C9" s="4">
        <v>3</v>
      </c>
      <c r="D9" s="25">
        <v>1</v>
      </c>
      <c r="E9" s="1">
        <v>1</v>
      </c>
      <c r="F9" s="25">
        <v>1</v>
      </c>
      <c r="G9" s="1">
        <v>1</v>
      </c>
      <c r="H9" s="25">
        <v>1</v>
      </c>
      <c r="I9" s="1">
        <v>1</v>
      </c>
      <c r="J9" s="25">
        <v>1</v>
      </c>
      <c r="K9" s="1">
        <v>1</v>
      </c>
      <c r="L9" s="25">
        <v>1</v>
      </c>
      <c r="M9" s="1">
        <v>1</v>
      </c>
      <c r="N9" s="25">
        <v>1</v>
      </c>
      <c r="O9" s="1">
        <v>1</v>
      </c>
      <c r="P9" s="25">
        <v>1</v>
      </c>
      <c r="Q9" s="1">
        <v>1</v>
      </c>
      <c r="R9" s="25">
        <v>1</v>
      </c>
      <c r="S9" s="1">
        <v>1</v>
      </c>
      <c r="T9" s="25">
        <v>1</v>
      </c>
      <c r="U9" s="1">
        <v>1</v>
      </c>
      <c r="V9" s="25">
        <v>1</v>
      </c>
      <c r="W9" s="1">
        <v>1</v>
      </c>
      <c r="X9" s="25">
        <v>0</v>
      </c>
      <c r="Y9" s="1">
        <v>0</v>
      </c>
      <c r="Z9" s="1">
        <v>0</v>
      </c>
      <c r="AA9" s="1">
        <v>2</v>
      </c>
      <c r="AB9" s="1">
        <v>0</v>
      </c>
      <c r="AC9" s="26">
        <v>0</v>
      </c>
      <c r="AD9" s="47">
        <f t="shared" si="0"/>
        <v>14</v>
      </c>
      <c r="AE9" s="48">
        <f t="shared" si="1"/>
        <v>8</v>
      </c>
      <c r="AF9" s="48">
        <f t="shared" si="2"/>
        <v>22</v>
      </c>
      <c r="AG9" s="1">
        <v>5</v>
      </c>
      <c r="AH9" s="49">
        <f t="shared" si="3"/>
        <v>0</v>
      </c>
      <c r="AI9" s="49">
        <f t="shared" si="4"/>
        <v>0</v>
      </c>
      <c r="AJ9" s="49">
        <f t="shared" si="5"/>
        <v>0</v>
      </c>
      <c r="AK9" s="49">
        <f t="shared" si="6"/>
        <v>1</v>
      </c>
    </row>
    <row r="10" spans="1:37">
      <c r="A10" s="1">
        <v>7</v>
      </c>
      <c r="B10" s="64" t="s">
        <v>49</v>
      </c>
      <c r="C10" s="4">
        <v>1</v>
      </c>
      <c r="D10" s="25">
        <v>1</v>
      </c>
      <c r="E10" s="1">
        <v>1</v>
      </c>
      <c r="F10" s="1">
        <v>1</v>
      </c>
      <c r="G10" s="25">
        <v>1</v>
      </c>
      <c r="H10" s="1">
        <v>1</v>
      </c>
      <c r="I10" s="1">
        <v>1</v>
      </c>
      <c r="J10" s="25">
        <v>1</v>
      </c>
      <c r="K10" s="1">
        <v>1</v>
      </c>
      <c r="L10" s="1">
        <v>1</v>
      </c>
      <c r="M10" s="25">
        <v>1</v>
      </c>
      <c r="N10" s="1">
        <v>1</v>
      </c>
      <c r="O10" s="1">
        <v>1</v>
      </c>
      <c r="P10" s="25">
        <v>1</v>
      </c>
      <c r="Q10" s="1">
        <v>1</v>
      </c>
      <c r="R10" s="1">
        <v>1</v>
      </c>
      <c r="S10" s="25">
        <v>1</v>
      </c>
      <c r="T10" s="1">
        <v>1</v>
      </c>
      <c r="U10" s="1">
        <v>1</v>
      </c>
      <c r="V10" s="25">
        <v>1</v>
      </c>
      <c r="W10" s="1">
        <v>1</v>
      </c>
      <c r="X10" s="25">
        <v>0</v>
      </c>
      <c r="Y10" s="1">
        <v>0</v>
      </c>
      <c r="Z10" s="1">
        <v>0</v>
      </c>
      <c r="AA10" s="1">
        <v>0</v>
      </c>
      <c r="AB10" s="1">
        <v>0</v>
      </c>
      <c r="AC10" s="26">
        <v>0</v>
      </c>
      <c r="AD10" s="47">
        <f t="shared" si="0"/>
        <v>14</v>
      </c>
      <c r="AE10" s="48">
        <f t="shared" si="1"/>
        <v>6</v>
      </c>
      <c r="AF10" s="48">
        <f t="shared" si="2"/>
        <v>20</v>
      </c>
      <c r="AG10" s="1">
        <v>4</v>
      </c>
      <c r="AH10" s="49">
        <f t="shared" si="3"/>
        <v>0</v>
      </c>
      <c r="AI10" s="49">
        <f t="shared" si="4"/>
        <v>0</v>
      </c>
      <c r="AJ10" s="49">
        <f t="shared" si="5"/>
        <v>1</v>
      </c>
      <c r="AK10" s="49">
        <f t="shared" si="6"/>
        <v>0</v>
      </c>
    </row>
    <row r="11" spans="1:37">
      <c r="A11" s="1">
        <v>8</v>
      </c>
      <c r="B11" s="64" t="s">
        <v>48</v>
      </c>
      <c r="C11" s="4">
        <v>2</v>
      </c>
      <c r="D11" s="25">
        <v>1</v>
      </c>
      <c r="E11" s="1">
        <v>1</v>
      </c>
      <c r="F11" s="25">
        <v>1</v>
      </c>
      <c r="G11" s="1">
        <v>1</v>
      </c>
      <c r="H11" s="25">
        <v>1</v>
      </c>
      <c r="I11" s="1">
        <v>0</v>
      </c>
      <c r="J11" s="25">
        <v>0</v>
      </c>
      <c r="K11" s="1">
        <v>1</v>
      </c>
      <c r="L11" s="25">
        <v>1</v>
      </c>
      <c r="M11" s="1">
        <v>0</v>
      </c>
      <c r="N11" s="25">
        <v>0</v>
      </c>
      <c r="O11" s="1">
        <v>0</v>
      </c>
      <c r="P11" s="25">
        <v>0</v>
      </c>
      <c r="Q11" s="1">
        <v>1</v>
      </c>
      <c r="R11" s="25">
        <v>1</v>
      </c>
      <c r="S11" s="1">
        <v>1</v>
      </c>
      <c r="T11" s="25">
        <v>1</v>
      </c>
      <c r="U11" s="1">
        <v>0</v>
      </c>
      <c r="V11" s="25">
        <v>1</v>
      </c>
      <c r="W11" s="1">
        <v>0</v>
      </c>
      <c r="X11" s="25">
        <v>0</v>
      </c>
      <c r="Y11" s="1">
        <v>0</v>
      </c>
      <c r="Z11" s="1">
        <v>0</v>
      </c>
      <c r="AA11" s="1">
        <v>0</v>
      </c>
      <c r="AB11" s="1">
        <v>0</v>
      </c>
      <c r="AC11" s="26">
        <v>0</v>
      </c>
      <c r="AD11" s="47">
        <f t="shared" si="0"/>
        <v>8</v>
      </c>
      <c r="AE11" s="48">
        <f t="shared" si="1"/>
        <v>4</v>
      </c>
      <c r="AF11" s="48">
        <f t="shared" si="2"/>
        <v>12</v>
      </c>
      <c r="AG11" s="1">
        <v>3</v>
      </c>
      <c r="AH11" s="49">
        <f t="shared" si="3"/>
        <v>0</v>
      </c>
      <c r="AI11" s="49">
        <f t="shared" si="4"/>
        <v>1</v>
      </c>
      <c r="AJ11" s="49">
        <f t="shared" si="5"/>
        <v>0</v>
      </c>
      <c r="AK11" s="49">
        <f t="shared" si="6"/>
        <v>0</v>
      </c>
    </row>
    <row r="12" spans="1:37">
      <c r="A12" s="1">
        <v>9</v>
      </c>
      <c r="B12" s="64" t="s">
        <v>51</v>
      </c>
      <c r="C12" s="4">
        <v>8</v>
      </c>
      <c r="D12" s="25">
        <v>0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0</v>
      </c>
      <c r="N12" s="1">
        <v>0</v>
      </c>
      <c r="O12" s="1">
        <v>1</v>
      </c>
      <c r="P12" s="1">
        <v>0</v>
      </c>
      <c r="Q12" s="1">
        <v>1</v>
      </c>
      <c r="R12" s="1">
        <v>1</v>
      </c>
      <c r="S12" s="1">
        <v>1</v>
      </c>
      <c r="T12" s="1">
        <v>0</v>
      </c>
      <c r="U12" s="1">
        <v>1</v>
      </c>
      <c r="V12" s="1">
        <v>1</v>
      </c>
      <c r="W12" s="1">
        <v>0</v>
      </c>
      <c r="X12" s="25">
        <v>0</v>
      </c>
      <c r="Y12" s="1">
        <v>0</v>
      </c>
      <c r="Z12" s="1">
        <v>0</v>
      </c>
      <c r="AA12" s="1">
        <v>0</v>
      </c>
      <c r="AB12" s="1">
        <v>0</v>
      </c>
      <c r="AC12" s="26">
        <v>0</v>
      </c>
      <c r="AD12" s="47">
        <f t="shared" si="0"/>
        <v>10</v>
      </c>
      <c r="AE12" s="48">
        <f t="shared" si="1"/>
        <v>4</v>
      </c>
      <c r="AF12" s="48">
        <f t="shared" si="2"/>
        <v>14</v>
      </c>
      <c r="AG12" s="1">
        <v>3</v>
      </c>
      <c r="AH12" s="49">
        <f t="shared" si="3"/>
        <v>0</v>
      </c>
      <c r="AI12" s="49">
        <f t="shared" si="4"/>
        <v>1</v>
      </c>
      <c r="AJ12" s="49">
        <f t="shared" si="5"/>
        <v>0</v>
      </c>
      <c r="AK12" s="49">
        <f t="shared" si="6"/>
        <v>0</v>
      </c>
    </row>
    <row r="13" spans="1:37">
      <c r="A13" s="1">
        <v>10</v>
      </c>
      <c r="B13" s="64" t="s">
        <v>50</v>
      </c>
      <c r="C13" s="4">
        <v>3</v>
      </c>
      <c r="D13" s="25">
        <v>0</v>
      </c>
      <c r="E13" s="1">
        <v>1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1</v>
      </c>
      <c r="L13" s="1">
        <v>1</v>
      </c>
      <c r="M13" s="1">
        <v>0</v>
      </c>
      <c r="N13" s="1">
        <v>0</v>
      </c>
      <c r="O13" s="1">
        <v>0</v>
      </c>
      <c r="P13" s="1">
        <v>0</v>
      </c>
      <c r="Q13" s="1">
        <v>1</v>
      </c>
      <c r="R13" s="1">
        <v>0</v>
      </c>
      <c r="S13" s="1">
        <v>1</v>
      </c>
      <c r="T13" s="1">
        <v>0</v>
      </c>
      <c r="U13" s="1">
        <v>0</v>
      </c>
      <c r="V13" s="1">
        <v>0</v>
      </c>
      <c r="W13" s="26">
        <v>1</v>
      </c>
      <c r="X13" s="25">
        <v>0</v>
      </c>
      <c r="Y13" s="1">
        <v>0</v>
      </c>
      <c r="Z13" s="1">
        <v>0</v>
      </c>
      <c r="AA13" s="1">
        <v>0</v>
      </c>
      <c r="AB13" s="1">
        <v>0</v>
      </c>
      <c r="AC13" s="26">
        <v>0</v>
      </c>
      <c r="AD13" s="47">
        <f t="shared" si="0"/>
        <v>5</v>
      </c>
      <c r="AE13" s="48">
        <f t="shared" si="1"/>
        <v>2</v>
      </c>
      <c r="AF13" s="48">
        <f t="shared" si="2"/>
        <v>7</v>
      </c>
      <c r="AG13" s="1">
        <v>2</v>
      </c>
      <c r="AH13" s="49">
        <f t="shared" si="3"/>
        <v>1</v>
      </c>
      <c r="AI13" s="49">
        <f t="shared" si="4"/>
        <v>0</v>
      </c>
      <c r="AJ13" s="49">
        <f t="shared" si="5"/>
        <v>0</v>
      </c>
      <c r="AK13" s="49">
        <f t="shared" si="6"/>
        <v>0</v>
      </c>
    </row>
    <row r="14" spans="1:37">
      <c r="A14" s="1">
        <v>11</v>
      </c>
      <c r="B14" s="64" t="s">
        <v>47</v>
      </c>
      <c r="C14" s="4">
        <v>2</v>
      </c>
      <c r="D14" s="25">
        <v>1</v>
      </c>
      <c r="E14" s="1">
        <v>1</v>
      </c>
      <c r="F14" s="25">
        <v>1</v>
      </c>
      <c r="G14" s="1">
        <v>1</v>
      </c>
      <c r="H14" s="25">
        <v>1</v>
      </c>
      <c r="I14" s="1">
        <v>1</v>
      </c>
      <c r="J14" s="25">
        <v>1</v>
      </c>
      <c r="K14" s="1">
        <v>0</v>
      </c>
      <c r="L14" s="25">
        <v>1</v>
      </c>
      <c r="M14" s="1">
        <v>1</v>
      </c>
      <c r="N14" s="25">
        <v>1</v>
      </c>
      <c r="O14" s="1">
        <v>0</v>
      </c>
      <c r="P14" s="25">
        <v>1</v>
      </c>
      <c r="Q14" s="1">
        <v>1</v>
      </c>
      <c r="R14" s="25">
        <v>1</v>
      </c>
      <c r="S14" s="1">
        <v>1</v>
      </c>
      <c r="T14" s="25">
        <v>1</v>
      </c>
      <c r="U14" s="1">
        <v>1</v>
      </c>
      <c r="V14" s="25">
        <v>1</v>
      </c>
      <c r="W14" s="1">
        <v>0</v>
      </c>
      <c r="X14" s="25">
        <v>0</v>
      </c>
      <c r="Y14" s="1">
        <v>1</v>
      </c>
      <c r="Z14" s="1">
        <v>0</v>
      </c>
      <c r="AA14" s="1">
        <v>2</v>
      </c>
      <c r="AB14" s="1">
        <v>0</v>
      </c>
      <c r="AC14" s="26">
        <v>0</v>
      </c>
      <c r="AD14" s="47">
        <f t="shared" si="0"/>
        <v>13</v>
      </c>
      <c r="AE14" s="48">
        <f t="shared" si="1"/>
        <v>7</v>
      </c>
      <c r="AF14" s="48">
        <f t="shared" si="2"/>
        <v>20</v>
      </c>
      <c r="AG14" s="1">
        <v>4</v>
      </c>
      <c r="AH14" s="49">
        <f t="shared" si="3"/>
        <v>0</v>
      </c>
      <c r="AI14" s="49">
        <f t="shared" si="4"/>
        <v>0</v>
      </c>
      <c r="AJ14" s="49">
        <f t="shared" si="5"/>
        <v>1</v>
      </c>
      <c r="AK14" s="49">
        <f t="shared" si="6"/>
        <v>0</v>
      </c>
    </row>
    <row r="15" spans="1:37">
      <c r="A15" s="1">
        <v>12</v>
      </c>
      <c r="B15" s="64" t="s">
        <v>63</v>
      </c>
      <c r="C15" s="4">
        <v>1</v>
      </c>
      <c r="D15" s="25">
        <v>1</v>
      </c>
      <c r="E15" s="1">
        <v>1</v>
      </c>
      <c r="F15" s="25">
        <v>1</v>
      </c>
      <c r="G15" s="1">
        <v>1</v>
      </c>
      <c r="H15" s="25">
        <v>1</v>
      </c>
      <c r="I15" s="1">
        <v>1</v>
      </c>
      <c r="J15" s="25">
        <v>1</v>
      </c>
      <c r="K15" s="1">
        <v>1</v>
      </c>
      <c r="L15" s="25">
        <v>1</v>
      </c>
      <c r="M15" s="1">
        <v>1</v>
      </c>
      <c r="N15" s="25">
        <v>1</v>
      </c>
      <c r="O15" s="1">
        <v>0</v>
      </c>
      <c r="P15" s="25">
        <v>1</v>
      </c>
      <c r="Q15" s="1">
        <v>0</v>
      </c>
      <c r="R15" s="25">
        <v>0</v>
      </c>
      <c r="S15" s="1">
        <v>1</v>
      </c>
      <c r="T15" s="25">
        <v>1</v>
      </c>
      <c r="U15" s="1">
        <v>1</v>
      </c>
      <c r="V15" s="25">
        <v>1</v>
      </c>
      <c r="W15" s="1">
        <v>1</v>
      </c>
      <c r="X15" s="25">
        <v>0</v>
      </c>
      <c r="Y15" s="1">
        <v>0</v>
      </c>
      <c r="Z15" s="1">
        <v>0</v>
      </c>
      <c r="AA15" s="1">
        <v>0</v>
      </c>
      <c r="AB15" s="1">
        <v>0</v>
      </c>
      <c r="AC15" s="26">
        <v>0</v>
      </c>
      <c r="AD15" s="47">
        <f t="shared" si="0"/>
        <v>12</v>
      </c>
      <c r="AE15" s="48">
        <f t="shared" si="1"/>
        <v>5</v>
      </c>
      <c r="AF15" s="48">
        <f t="shared" si="2"/>
        <v>17</v>
      </c>
      <c r="AG15" s="1">
        <v>4</v>
      </c>
      <c r="AH15" s="49">
        <f t="shared" si="3"/>
        <v>0</v>
      </c>
      <c r="AI15" s="49">
        <f t="shared" si="4"/>
        <v>0</v>
      </c>
      <c r="AJ15" s="49">
        <f t="shared" si="5"/>
        <v>1</v>
      </c>
      <c r="AK15" s="49">
        <f t="shared" si="6"/>
        <v>0</v>
      </c>
    </row>
    <row r="16" spans="1:37">
      <c r="A16" s="1">
        <v>13</v>
      </c>
      <c r="B16" s="64" t="s">
        <v>60</v>
      </c>
      <c r="C16" s="4">
        <v>6</v>
      </c>
      <c r="D16" s="25">
        <v>0</v>
      </c>
      <c r="E16" s="1">
        <v>0</v>
      </c>
      <c r="F16" s="1">
        <v>1</v>
      </c>
      <c r="G16" s="1">
        <v>1</v>
      </c>
      <c r="H16" s="1">
        <v>1</v>
      </c>
      <c r="I16" s="1">
        <v>0</v>
      </c>
      <c r="J16" s="1">
        <v>1</v>
      </c>
      <c r="K16" s="1">
        <v>1</v>
      </c>
      <c r="L16" s="1">
        <v>1</v>
      </c>
      <c r="M16" s="1">
        <v>1</v>
      </c>
      <c r="N16" s="1">
        <v>0</v>
      </c>
      <c r="O16" s="1">
        <v>1</v>
      </c>
      <c r="P16" s="1">
        <v>1</v>
      </c>
      <c r="Q16" s="1">
        <v>0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  <c r="X16" s="25">
        <v>0</v>
      </c>
      <c r="Y16" s="1">
        <v>0</v>
      </c>
      <c r="Z16" s="1">
        <v>2</v>
      </c>
      <c r="AA16" s="1">
        <v>0</v>
      </c>
      <c r="AB16" s="1">
        <v>0</v>
      </c>
      <c r="AC16" s="26">
        <v>0</v>
      </c>
      <c r="AD16" s="47">
        <f t="shared" si="0"/>
        <v>11</v>
      </c>
      <c r="AE16" s="48">
        <f t="shared" si="1"/>
        <v>6</v>
      </c>
      <c r="AF16" s="48">
        <f t="shared" si="2"/>
        <v>17</v>
      </c>
      <c r="AG16" s="1">
        <v>4</v>
      </c>
      <c r="AH16" s="49">
        <f t="shared" si="3"/>
        <v>0</v>
      </c>
      <c r="AI16" s="49">
        <f t="shared" si="4"/>
        <v>0</v>
      </c>
      <c r="AJ16" s="49">
        <f t="shared" si="5"/>
        <v>1</v>
      </c>
      <c r="AK16" s="49">
        <f t="shared" si="6"/>
        <v>0</v>
      </c>
    </row>
    <row r="17" spans="1:37">
      <c r="A17" s="1">
        <v>14</v>
      </c>
      <c r="B17" s="64" t="s">
        <v>61</v>
      </c>
      <c r="C17" s="4">
        <v>4</v>
      </c>
      <c r="D17" s="25">
        <v>0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0</v>
      </c>
      <c r="K17" s="1">
        <v>0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  <c r="V17" s="1">
        <v>1</v>
      </c>
      <c r="W17" s="1">
        <v>1</v>
      </c>
      <c r="X17" s="25">
        <v>2</v>
      </c>
      <c r="Y17" s="1">
        <v>0</v>
      </c>
      <c r="Z17" s="1">
        <v>0</v>
      </c>
      <c r="AA17" s="1">
        <v>0</v>
      </c>
      <c r="AB17" s="1">
        <v>0</v>
      </c>
      <c r="AC17" s="26">
        <v>0</v>
      </c>
      <c r="AD17" s="47">
        <f t="shared" si="0"/>
        <v>13</v>
      </c>
      <c r="AE17" s="48">
        <f t="shared" si="1"/>
        <v>6</v>
      </c>
      <c r="AF17" s="48">
        <f t="shared" si="2"/>
        <v>19</v>
      </c>
      <c r="AG17" s="1">
        <v>4</v>
      </c>
      <c r="AH17" s="49">
        <f t="shared" si="3"/>
        <v>0</v>
      </c>
      <c r="AI17" s="49">
        <f t="shared" si="4"/>
        <v>0</v>
      </c>
      <c r="AJ17" s="49">
        <f t="shared" si="5"/>
        <v>1</v>
      </c>
      <c r="AK17" s="49">
        <f t="shared" si="6"/>
        <v>0</v>
      </c>
    </row>
    <row r="18" spans="1:37">
      <c r="A18" s="1">
        <v>15</v>
      </c>
      <c r="B18" s="64" t="s">
        <v>54</v>
      </c>
      <c r="C18" s="4">
        <v>8</v>
      </c>
      <c r="D18" s="25">
        <v>1</v>
      </c>
      <c r="E18" s="1">
        <v>0</v>
      </c>
      <c r="F18" s="25">
        <v>1</v>
      </c>
      <c r="G18" s="1">
        <v>1</v>
      </c>
      <c r="H18" s="25">
        <v>1</v>
      </c>
      <c r="I18" s="1">
        <v>1</v>
      </c>
      <c r="J18" s="25">
        <v>1</v>
      </c>
      <c r="K18" s="1">
        <v>1</v>
      </c>
      <c r="L18" s="25">
        <v>1</v>
      </c>
      <c r="M18" s="1">
        <v>1</v>
      </c>
      <c r="N18" s="25">
        <v>1</v>
      </c>
      <c r="O18" s="1">
        <v>1</v>
      </c>
      <c r="P18" s="25">
        <v>1</v>
      </c>
      <c r="Q18" s="1">
        <v>1</v>
      </c>
      <c r="R18" s="25">
        <v>1</v>
      </c>
      <c r="S18" s="1">
        <v>1</v>
      </c>
      <c r="T18" s="25">
        <v>1</v>
      </c>
      <c r="U18" s="1">
        <v>1</v>
      </c>
      <c r="V18" s="25">
        <v>1</v>
      </c>
      <c r="W18" s="1">
        <v>1</v>
      </c>
      <c r="X18" s="25">
        <v>0</v>
      </c>
      <c r="Y18" s="1">
        <v>1</v>
      </c>
      <c r="Z18" s="1">
        <v>0</v>
      </c>
      <c r="AA18" s="1">
        <v>0</v>
      </c>
      <c r="AB18" s="1">
        <v>0</v>
      </c>
      <c r="AC18" s="26">
        <v>0</v>
      </c>
      <c r="AD18" s="47">
        <f t="shared" si="0"/>
        <v>14</v>
      </c>
      <c r="AE18" s="48">
        <f t="shared" si="1"/>
        <v>6</v>
      </c>
      <c r="AF18" s="48">
        <f t="shared" si="2"/>
        <v>20</v>
      </c>
      <c r="AG18" s="1">
        <v>4</v>
      </c>
      <c r="AH18" s="49">
        <f t="shared" si="3"/>
        <v>0</v>
      </c>
      <c r="AI18" s="49">
        <f t="shared" si="4"/>
        <v>0</v>
      </c>
      <c r="AJ18" s="49">
        <f t="shared" si="5"/>
        <v>1</v>
      </c>
      <c r="AK18" s="49">
        <f t="shared" si="6"/>
        <v>0</v>
      </c>
    </row>
    <row r="19" spans="1:37">
      <c r="A19" s="1">
        <v>16</v>
      </c>
      <c r="B19" s="64" t="s">
        <v>62</v>
      </c>
      <c r="C19" s="4">
        <v>5</v>
      </c>
      <c r="D19" s="25">
        <v>1</v>
      </c>
      <c r="E19" s="1">
        <v>1</v>
      </c>
      <c r="F19" s="25">
        <v>1</v>
      </c>
      <c r="G19" s="1">
        <v>1</v>
      </c>
      <c r="H19" s="25">
        <v>0</v>
      </c>
      <c r="I19" s="1">
        <v>1</v>
      </c>
      <c r="J19" s="25">
        <v>1</v>
      </c>
      <c r="K19" s="1">
        <v>1</v>
      </c>
      <c r="L19" s="25">
        <v>1</v>
      </c>
      <c r="M19" s="1">
        <v>1</v>
      </c>
      <c r="N19" s="25">
        <v>1</v>
      </c>
      <c r="O19" s="1">
        <v>1</v>
      </c>
      <c r="P19" s="25">
        <v>1</v>
      </c>
      <c r="Q19" s="1">
        <v>1</v>
      </c>
      <c r="R19" s="25">
        <v>1</v>
      </c>
      <c r="S19" s="1">
        <v>1</v>
      </c>
      <c r="T19" s="25">
        <v>0</v>
      </c>
      <c r="U19" s="1">
        <v>0</v>
      </c>
      <c r="V19" s="25">
        <v>1</v>
      </c>
      <c r="W19" s="1">
        <v>0</v>
      </c>
      <c r="X19" s="25">
        <v>0</v>
      </c>
      <c r="Y19" s="1">
        <v>0</v>
      </c>
      <c r="Z19" s="1">
        <v>0</v>
      </c>
      <c r="AA19" s="1">
        <v>0</v>
      </c>
      <c r="AB19" s="1">
        <v>0</v>
      </c>
      <c r="AC19" s="26">
        <v>0</v>
      </c>
      <c r="AD19" s="47">
        <f t="shared" si="0"/>
        <v>13</v>
      </c>
      <c r="AE19" s="48">
        <f t="shared" si="1"/>
        <v>3</v>
      </c>
      <c r="AF19" s="48">
        <f t="shared" si="2"/>
        <v>16</v>
      </c>
      <c r="AG19" s="1">
        <v>4</v>
      </c>
      <c r="AH19" s="49">
        <f t="shared" si="3"/>
        <v>0</v>
      </c>
      <c r="AI19" s="49">
        <f t="shared" si="4"/>
        <v>0</v>
      </c>
      <c r="AJ19" s="49">
        <f t="shared" si="5"/>
        <v>1</v>
      </c>
      <c r="AK19" s="49">
        <f t="shared" si="6"/>
        <v>0</v>
      </c>
    </row>
    <row r="20" spans="1:37">
      <c r="A20" s="1">
        <v>17</v>
      </c>
      <c r="B20" s="64" t="s">
        <v>57</v>
      </c>
      <c r="C20" s="4">
        <v>5</v>
      </c>
      <c r="D20" s="25">
        <v>1</v>
      </c>
      <c r="E20" s="1">
        <v>0</v>
      </c>
      <c r="F20" s="1">
        <v>1</v>
      </c>
      <c r="G20" s="1">
        <v>1</v>
      </c>
      <c r="H20" s="1">
        <v>1</v>
      </c>
      <c r="I20" s="1">
        <v>1</v>
      </c>
      <c r="J20" s="1">
        <v>0</v>
      </c>
      <c r="K20" s="1">
        <v>1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1</v>
      </c>
      <c r="S20" s="1">
        <v>1</v>
      </c>
      <c r="T20" s="1">
        <v>1</v>
      </c>
      <c r="U20" s="1">
        <v>1</v>
      </c>
      <c r="V20" s="1">
        <v>1</v>
      </c>
      <c r="W20" s="1">
        <v>1</v>
      </c>
      <c r="X20" s="25">
        <v>0</v>
      </c>
      <c r="Y20" s="1">
        <v>0</v>
      </c>
      <c r="Z20" s="1">
        <v>0</v>
      </c>
      <c r="AA20" s="1">
        <v>0</v>
      </c>
      <c r="AB20" s="1">
        <v>0</v>
      </c>
      <c r="AC20" s="26">
        <v>0</v>
      </c>
      <c r="AD20" s="47">
        <f t="shared" si="0"/>
        <v>8</v>
      </c>
      <c r="AE20" s="48">
        <f t="shared" si="1"/>
        <v>6</v>
      </c>
      <c r="AF20" s="48">
        <f t="shared" si="2"/>
        <v>14</v>
      </c>
      <c r="AG20" s="1">
        <v>3</v>
      </c>
      <c r="AH20" s="49">
        <f t="shared" si="3"/>
        <v>0</v>
      </c>
      <c r="AI20" s="49">
        <f t="shared" si="4"/>
        <v>1</v>
      </c>
      <c r="AJ20" s="49">
        <f t="shared" si="5"/>
        <v>0</v>
      </c>
      <c r="AK20" s="49">
        <f t="shared" si="6"/>
        <v>0</v>
      </c>
    </row>
    <row r="21" spans="1:37" ht="15.75" thickBot="1">
      <c r="A21" s="6">
        <v>18</v>
      </c>
      <c r="B21" s="64" t="s">
        <v>55</v>
      </c>
      <c r="C21" s="28">
        <v>4</v>
      </c>
      <c r="D21" s="34">
        <v>1</v>
      </c>
      <c r="E21" s="6">
        <v>1</v>
      </c>
      <c r="F21" s="34">
        <v>1</v>
      </c>
      <c r="G21" s="6">
        <v>1</v>
      </c>
      <c r="H21" s="34">
        <v>1</v>
      </c>
      <c r="I21" s="6">
        <v>0</v>
      </c>
      <c r="J21" s="34">
        <v>0</v>
      </c>
      <c r="K21" s="6">
        <v>1</v>
      </c>
      <c r="L21" s="34">
        <v>1</v>
      </c>
      <c r="M21" s="6">
        <v>0</v>
      </c>
      <c r="N21" s="34">
        <v>1</v>
      </c>
      <c r="O21" s="6">
        <v>0</v>
      </c>
      <c r="P21" s="34">
        <v>0</v>
      </c>
      <c r="Q21" s="6">
        <v>1</v>
      </c>
      <c r="R21" s="34">
        <v>0</v>
      </c>
      <c r="S21" s="6">
        <v>1</v>
      </c>
      <c r="T21" s="34">
        <v>1</v>
      </c>
      <c r="U21" s="6">
        <v>0</v>
      </c>
      <c r="V21" s="34">
        <v>1</v>
      </c>
      <c r="W21" s="6">
        <v>0</v>
      </c>
      <c r="X21" s="34">
        <v>0</v>
      </c>
      <c r="Y21" s="6">
        <v>0</v>
      </c>
      <c r="Z21" s="6">
        <v>0</v>
      </c>
      <c r="AA21" s="6">
        <v>0</v>
      </c>
      <c r="AB21" s="6">
        <v>0</v>
      </c>
      <c r="AC21" s="11">
        <v>0</v>
      </c>
      <c r="AD21" s="47">
        <f t="shared" si="0"/>
        <v>9</v>
      </c>
      <c r="AE21" s="48">
        <f t="shared" si="1"/>
        <v>3</v>
      </c>
      <c r="AF21" s="48">
        <f t="shared" si="2"/>
        <v>12</v>
      </c>
      <c r="AG21" s="1">
        <v>3</v>
      </c>
      <c r="AH21" s="49">
        <f t="shared" si="3"/>
        <v>0</v>
      </c>
      <c r="AI21" s="49">
        <f t="shared" si="4"/>
        <v>1</v>
      </c>
      <c r="AJ21" s="49">
        <f t="shared" si="5"/>
        <v>0</v>
      </c>
      <c r="AK21" s="49">
        <f t="shared" si="6"/>
        <v>0</v>
      </c>
    </row>
    <row r="22" spans="1:37" ht="15.75" thickBot="1">
      <c r="A22" s="71" t="s">
        <v>11</v>
      </c>
      <c r="B22" s="72"/>
      <c r="C22" s="72"/>
      <c r="D22" s="43">
        <f>SUM(D4:D21)</f>
        <v>14</v>
      </c>
      <c r="E22" s="44">
        <f t="shared" ref="E22:AC22" si="7">SUM(E4:E21)</f>
        <v>15</v>
      </c>
      <c r="F22" s="44">
        <f t="shared" si="7"/>
        <v>17</v>
      </c>
      <c r="G22" s="44">
        <f t="shared" si="7"/>
        <v>16</v>
      </c>
      <c r="H22" s="44">
        <f t="shared" si="7"/>
        <v>17</v>
      </c>
      <c r="I22" s="44">
        <f t="shared" si="7"/>
        <v>13</v>
      </c>
      <c r="J22" s="44">
        <f t="shared" si="7"/>
        <v>13</v>
      </c>
      <c r="K22" s="44">
        <f t="shared" si="7"/>
        <v>16</v>
      </c>
      <c r="L22" s="44">
        <f t="shared" si="7"/>
        <v>18</v>
      </c>
      <c r="M22" s="44">
        <f t="shared" si="7"/>
        <v>14</v>
      </c>
      <c r="N22" s="44">
        <f t="shared" si="7"/>
        <v>12</v>
      </c>
      <c r="O22" s="44">
        <f t="shared" si="7"/>
        <v>11</v>
      </c>
      <c r="P22" s="44">
        <f t="shared" si="7"/>
        <v>13</v>
      </c>
      <c r="Q22" s="44">
        <f t="shared" si="7"/>
        <v>14</v>
      </c>
      <c r="R22" s="44">
        <f t="shared" si="7"/>
        <v>14</v>
      </c>
      <c r="S22" s="44">
        <f t="shared" si="7"/>
        <v>17</v>
      </c>
      <c r="T22" s="44">
        <f t="shared" si="7"/>
        <v>11</v>
      </c>
      <c r="U22" s="44">
        <f t="shared" si="7"/>
        <v>13</v>
      </c>
      <c r="V22" s="44">
        <f t="shared" si="7"/>
        <v>16</v>
      </c>
      <c r="W22" s="45">
        <f t="shared" si="7"/>
        <v>11</v>
      </c>
      <c r="X22" s="43">
        <f t="shared" si="7"/>
        <v>6</v>
      </c>
      <c r="Y22" s="44">
        <f t="shared" si="7"/>
        <v>4</v>
      </c>
      <c r="Z22" s="44">
        <f t="shared" si="7"/>
        <v>4</v>
      </c>
      <c r="AA22" s="44">
        <f t="shared" si="7"/>
        <v>4</v>
      </c>
      <c r="AB22" s="44">
        <f t="shared" si="7"/>
        <v>0</v>
      </c>
      <c r="AC22" s="45">
        <f t="shared" si="7"/>
        <v>0</v>
      </c>
      <c r="AH22" s="48">
        <f>SUM(AH4:AH21)</f>
        <v>1</v>
      </c>
      <c r="AI22" s="48">
        <f t="shared" ref="AI22:AK22" si="8">SUM(AI4:AI21)</f>
        <v>5</v>
      </c>
      <c r="AJ22" s="48">
        <f t="shared" si="8"/>
        <v>9</v>
      </c>
      <c r="AK22" s="48">
        <f t="shared" si="8"/>
        <v>3</v>
      </c>
    </row>
    <row r="23" spans="1:37" ht="15.75" thickBot="1">
      <c r="A23" s="71" t="s">
        <v>12</v>
      </c>
      <c r="B23" s="72"/>
      <c r="C23" s="72"/>
      <c r="D23" s="43">
        <f>(D22/18)*100</f>
        <v>77.777777777777786</v>
      </c>
      <c r="E23" s="44">
        <f t="shared" ref="E23:W23" si="9">(E22/18)*100</f>
        <v>83.333333333333343</v>
      </c>
      <c r="F23" s="44">
        <f t="shared" si="9"/>
        <v>94.444444444444443</v>
      </c>
      <c r="G23" s="44">
        <f t="shared" si="9"/>
        <v>88.888888888888886</v>
      </c>
      <c r="H23" s="44">
        <f t="shared" si="9"/>
        <v>94.444444444444443</v>
      </c>
      <c r="I23" s="44">
        <f t="shared" si="9"/>
        <v>72.222222222222214</v>
      </c>
      <c r="J23" s="44">
        <f t="shared" si="9"/>
        <v>72.222222222222214</v>
      </c>
      <c r="K23" s="44">
        <f t="shared" si="9"/>
        <v>88.888888888888886</v>
      </c>
      <c r="L23" s="44">
        <f t="shared" si="9"/>
        <v>100</v>
      </c>
      <c r="M23" s="44">
        <f t="shared" si="9"/>
        <v>77.777777777777786</v>
      </c>
      <c r="N23" s="44">
        <f t="shared" si="9"/>
        <v>66.666666666666657</v>
      </c>
      <c r="O23" s="44">
        <f t="shared" si="9"/>
        <v>61.111111111111114</v>
      </c>
      <c r="P23" s="44">
        <f t="shared" si="9"/>
        <v>72.222222222222214</v>
      </c>
      <c r="Q23" s="44">
        <f t="shared" si="9"/>
        <v>77.777777777777786</v>
      </c>
      <c r="R23" s="44">
        <f t="shared" si="9"/>
        <v>77.777777777777786</v>
      </c>
      <c r="S23" s="44">
        <f t="shared" si="9"/>
        <v>94.444444444444443</v>
      </c>
      <c r="T23" s="44">
        <f t="shared" si="9"/>
        <v>61.111111111111114</v>
      </c>
      <c r="U23" s="44">
        <f t="shared" si="9"/>
        <v>72.222222222222214</v>
      </c>
      <c r="V23" s="44">
        <f t="shared" si="9"/>
        <v>88.888888888888886</v>
      </c>
      <c r="W23" s="45">
        <f t="shared" si="9"/>
        <v>61.111111111111114</v>
      </c>
      <c r="X23" s="46">
        <f>(X22/36)*100</f>
        <v>16.666666666666664</v>
      </c>
      <c r="Y23" s="46">
        <f t="shared" ref="Y23:AC23" si="10">(Y22/36)*100</f>
        <v>11.111111111111111</v>
      </c>
      <c r="Z23" s="46">
        <f t="shared" si="10"/>
        <v>11.111111111111111</v>
      </c>
      <c r="AA23" s="46">
        <f t="shared" si="10"/>
        <v>11.111111111111111</v>
      </c>
      <c r="AB23" s="46">
        <f t="shared" si="10"/>
        <v>0</v>
      </c>
      <c r="AC23" s="46">
        <f t="shared" si="10"/>
        <v>0</v>
      </c>
    </row>
    <row r="24" spans="1:37" ht="15.75" thickBot="1"/>
    <row r="25" spans="1:37" ht="15.75" thickBot="1">
      <c r="A25" s="74" t="s">
        <v>0</v>
      </c>
      <c r="B25" s="66" t="s">
        <v>1</v>
      </c>
      <c r="C25" s="66" t="s">
        <v>9</v>
      </c>
      <c r="D25" s="69" t="s">
        <v>6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70"/>
      <c r="X25" s="68" t="s">
        <v>7</v>
      </c>
      <c r="Y25" s="69"/>
      <c r="Z25" s="69"/>
      <c r="AA25" s="69"/>
      <c r="AB25" s="69"/>
      <c r="AC25" s="70"/>
      <c r="AD25" s="68" t="s">
        <v>8</v>
      </c>
      <c r="AE25" s="69"/>
      <c r="AF25" s="69"/>
      <c r="AG25" s="69"/>
      <c r="AH25" s="73" t="s">
        <v>24</v>
      </c>
      <c r="AI25" s="73" t="s">
        <v>23</v>
      </c>
      <c r="AJ25" s="73" t="s">
        <v>22</v>
      </c>
      <c r="AK25" s="73" t="s">
        <v>21</v>
      </c>
    </row>
    <row r="26" spans="1:37" ht="15.75" thickBot="1">
      <c r="A26" s="75"/>
      <c r="B26" s="76"/>
      <c r="C26" s="67"/>
      <c r="D26" s="31">
        <v>1</v>
      </c>
      <c r="E26" s="32">
        <v>2</v>
      </c>
      <c r="F26" s="32">
        <v>3</v>
      </c>
      <c r="G26" s="32">
        <v>4</v>
      </c>
      <c r="H26" s="32">
        <v>5</v>
      </c>
      <c r="I26" s="32">
        <v>6</v>
      </c>
      <c r="J26" s="32">
        <v>7</v>
      </c>
      <c r="K26" s="32">
        <v>8</v>
      </c>
      <c r="L26" s="32">
        <v>9</v>
      </c>
      <c r="M26" s="32">
        <v>10</v>
      </c>
      <c r="N26" s="32">
        <v>11</v>
      </c>
      <c r="O26" s="32">
        <v>12</v>
      </c>
      <c r="P26" s="32">
        <v>13</v>
      </c>
      <c r="Q26" s="32">
        <v>14</v>
      </c>
      <c r="R26" s="32">
        <v>15</v>
      </c>
      <c r="S26" s="32">
        <v>16</v>
      </c>
      <c r="T26" s="32">
        <v>17</v>
      </c>
      <c r="U26" s="32">
        <v>18</v>
      </c>
      <c r="V26" s="32">
        <v>19</v>
      </c>
      <c r="W26" s="33">
        <v>20</v>
      </c>
      <c r="X26" s="31">
        <v>21</v>
      </c>
      <c r="Y26" s="32">
        <v>22</v>
      </c>
      <c r="Z26" s="32">
        <v>23</v>
      </c>
      <c r="AA26" s="32">
        <v>24</v>
      </c>
      <c r="AB26" s="32">
        <v>25</v>
      </c>
      <c r="AC26" s="33">
        <v>26</v>
      </c>
      <c r="AD26" s="5" t="s">
        <v>4</v>
      </c>
      <c r="AE26" s="3" t="s">
        <v>5</v>
      </c>
      <c r="AF26" s="3" t="s">
        <v>2</v>
      </c>
      <c r="AG26" s="24" t="s">
        <v>3</v>
      </c>
      <c r="AH26" s="73"/>
      <c r="AI26" s="73"/>
      <c r="AJ26" s="73"/>
      <c r="AK26" s="73"/>
    </row>
    <row r="27" spans="1:37">
      <c r="A27" s="3">
        <v>1</v>
      </c>
      <c r="B27" s="21"/>
      <c r="C27" s="24">
        <v>8</v>
      </c>
      <c r="D27" s="29">
        <v>0</v>
      </c>
      <c r="E27" s="3">
        <v>0</v>
      </c>
      <c r="F27" s="3">
        <v>1</v>
      </c>
      <c r="G27" s="3">
        <v>1</v>
      </c>
      <c r="H27" s="3">
        <v>1</v>
      </c>
      <c r="I27" s="3">
        <v>0</v>
      </c>
      <c r="J27" s="3">
        <v>1</v>
      </c>
      <c r="K27" s="3">
        <v>1</v>
      </c>
      <c r="L27" s="3">
        <v>0</v>
      </c>
      <c r="M27" s="3">
        <v>1</v>
      </c>
      <c r="N27" s="3">
        <v>0</v>
      </c>
      <c r="O27" s="3">
        <v>0</v>
      </c>
      <c r="P27" s="3">
        <v>0</v>
      </c>
      <c r="Q27" s="3">
        <v>0</v>
      </c>
      <c r="R27" s="3">
        <v>1</v>
      </c>
      <c r="S27" s="3">
        <v>1</v>
      </c>
      <c r="T27" s="3">
        <v>0</v>
      </c>
      <c r="U27" s="3">
        <v>1</v>
      </c>
      <c r="V27" s="3">
        <v>1</v>
      </c>
      <c r="W27" s="3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47">
        <f>D27+E27+F27+G27+H27+I27+J27+K27+L27+M27+N27+O27+P27+Q27+X27+Y27+Z27</f>
        <v>6</v>
      </c>
      <c r="AE27" s="48">
        <f>R27+S27+T27+U27+V27+W27+AA27+AB27+AC27</f>
        <v>4</v>
      </c>
      <c r="AF27" s="48">
        <f>AD27+AE27</f>
        <v>10</v>
      </c>
      <c r="AG27" s="1">
        <v>3</v>
      </c>
      <c r="AH27" s="49">
        <f>IF(AG27=2,1,0)</f>
        <v>0</v>
      </c>
      <c r="AI27" s="49">
        <f>IF(AG27=3,1,0)</f>
        <v>1</v>
      </c>
      <c r="AJ27" s="49">
        <f>IF(AG27=4,1,0)</f>
        <v>0</v>
      </c>
      <c r="AK27" s="49">
        <f>IF(AG27=5,1,0)</f>
        <v>0</v>
      </c>
    </row>
    <row r="28" spans="1:37">
      <c r="A28" s="1">
        <v>2</v>
      </c>
      <c r="B28" s="21"/>
      <c r="C28" s="4">
        <v>7</v>
      </c>
      <c r="D28" s="25">
        <v>0</v>
      </c>
      <c r="E28" s="1">
        <v>1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1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W28" s="1">
        <v>1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47">
        <f t="shared" ref="AD28:AD37" si="11">D28+E28+F28+G28+H28+I28+J28+K28+L28+M28+N28+O28+P28+Q28+X28+Y28+Z28</f>
        <v>3</v>
      </c>
      <c r="AE28" s="48">
        <f t="shared" ref="AE28:AE37" si="12">R28+S28+T28+U28+V28+W28+AA28+AB28+AC28</f>
        <v>2</v>
      </c>
      <c r="AF28" s="48">
        <f t="shared" ref="AF28:AF37" si="13">AD28+AE28</f>
        <v>5</v>
      </c>
      <c r="AG28" s="1">
        <v>2</v>
      </c>
      <c r="AH28" s="49">
        <f t="shared" ref="AH28:AH38" si="14">IF(AG28=2,1,0)</f>
        <v>1</v>
      </c>
      <c r="AI28" s="49">
        <f t="shared" ref="AI28:AI38" si="15">IF(AG28=3,1,0)</f>
        <v>0</v>
      </c>
      <c r="AJ28" s="49">
        <f t="shared" ref="AJ28:AJ38" si="16">IF(AG28=4,1,0)</f>
        <v>0</v>
      </c>
      <c r="AK28" s="49">
        <f t="shared" ref="AK28:AK38" si="17">IF(AG28=5,1,0)</f>
        <v>0</v>
      </c>
    </row>
    <row r="29" spans="1:37">
      <c r="A29" s="1">
        <v>3</v>
      </c>
      <c r="B29" s="21"/>
      <c r="C29" s="4" t="s">
        <v>64</v>
      </c>
      <c r="D29" s="25"/>
      <c r="E29" s="1"/>
      <c r="F29" s="1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6"/>
      <c r="X29" s="29"/>
      <c r="Y29" s="29"/>
      <c r="Z29" s="29"/>
      <c r="AA29" s="29"/>
      <c r="AB29" s="29"/>
      <c r="AC29" s="29"/>
      <c r="AD29" s="47"/>
      <c r="AE29" s="48"/>
      <c r="AF29" s="48"/>
      <c r="AG29" s="1"/>
      <c r="AH29" s="49">
        <f t="shared" si="14"/>
        <v>0</v>
      </c>
      <c r="AI29" s="49">
        <f t="shared" si="15"/>
        <v>0</v>
      </c>
      <c r="AJ29" s="49">
        <f t="shared" si="16"/>
        <v>0</v>
      </c>
      <c r="AK29" s="49">
        <f t="shared" si="17"/>
        <v>0</v>
      </c>
    </row>
    <row r="30" spans="1:37">
      <c r="A30" s="1">
        <v>4</v>
      </c>
      <c r="B30" s="21"/>
      <c r="C30" s="4">
        <v>2</v>
      </c>
      <c r="D30" s="25">
        <v>1</v>
      </c>
      <c r="E30" s="1">
        <v>0</v>
      </c>
      <c r="F30" s="1">
        <v>1</v>
      </c>
      <c r="G30" s="1">
        <v>1</v>
      </c>
      <c r="H30" s="1">
        <v>1</v>
      </c>
      <c r="I30" s="1">
        <v>0</v>
      </c>
      <c r="J30" s="1">
        <v>1</v>
      </c>
      <c r="K30" s="1">
        <v>1</v>
      </c>
      <c r="L30" s="1">
        <v>1</v>
      </c>
      <c r="M30" s="1">
        <v>0</v>
      </c>
      <c r="N30" s="1">
        <v>1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1</v>
      </c>
      <c r="U30" s="1">
        <v>0</v>
      </c>
      <c r="V30" s="1">
        <v>1</v>
      </c>
      <c r="W30" s="26">
        <v>1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47">
        <f t="shared" si="11"/>
        <v>8</v>
      </c>
      <c r="AE30" s="48">
        <f t="shared" si="12"/>
        <v>3</v>
      </c>
      <c r="AF30" s="48">
        <f t="shared" si="13"/>
        <v>11</v>
      </c>
      <c r="AG30" s="1">
        <v>3</v>
      </c>
      <c r="AH30" s="49">
        <f t="shared" si="14"/>
        <v>0</v>
      </c>
      <c r="AI30" s="49">
        <f t="shared" si="15"/>
        <v>1</v>
      </c>
      <c r="AJ30" s="49">
        <f t="shared" si="16"/>
        <v>0</v>
      </c>
      <c r="AK30" s="49">
        <f t="shared" si="17"/>
        <v>0</v>
      </c>
    </row>
    <row r="31" spans="1:37">
      <c r="A31" s="1">
        <v>5</v>
      </c>
      <c r="B31" s="21"/>
      <c r="C31" s="4">
        <v>7</v>
      </c>
      <c r="D31" s="25">
        <v>0</v>
      </c>
      <c r="E31" s="1">
        <v>1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1</v>
      </c>
      <c r="O31" s="1">
        <v>0</v>
      </c>
      <c r="P31" s="1">
        <v>0</v>
      </c>
      <c r="Q31" s="1">
        <v>0</v>
      </c>
      <c r="R31" s="1">
        <v>1</v>
      </c>
      <c r="S31" s="1">
        <v>0</v>
      </c>
      <c r="T31" s="1">
        <v>1</v>
      </c>
      <c r="U31" s="1">
        <v>0</v>
      </c>
      <c r="V31" s="1">
        <v>1</v>
      </c>
      <c r="W31" s="26">
        <v>1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47">
        <f t="shared" si="11"/>
        <v>4</v>
      </c>
      <c r="AE31" s="48">
        <f t="shared" si="12"/>
        <v>4</v>
      </c>
      <c r="AF31" s="48">
        <f t="shared" si="13"/>
        <v>8</v>
      </c>
      <c r="AG31" s="1">
        <v>3</v>
      </c>
      <c r="AH31" s="49">
        <f t="shared" si="14"/>
        <v>0</v>
      </c>
      <c r="AI31" s="49">
        <f t="shared" si="15"/>
        <v>1</v>
      </c>
      <c r="AJ31" s="49">
        <f t="shared" si="16"/>
        <v>0</v>
      </c>
      <c r="AK31" s="49">
        <f t="shared" si="17"/>
        <v>0</v>
      </c>
    </row>
    <row r="32" spans="1:37">
      <c r="A32" s="1">
        <v>6</v>
      </c>
      <c r="B32" s="21"/>
      <c r="C32" s="4">
        <v>2</v>
      </c>
      <c r="D32" s="25">
        <v>1</v>
      </c>
      <c r="E32" s="1">
        <v>1</v>
      </c>
      <c r="F32" s="25">
        <v>1</v>
      </c>
      <c r="G32" s="1">
        <v>1</v>
      </c>
      <c r="H32" s="25">
        <v>1</v>
      </c>
      <c r="I32" s="1">
        <v>1</v>
      </c>
      <c r="J32" s="25">
        <v>0</v>
      </c>
      <c r="K32" s="1">
        <v>1</v>
      </c>
      <c r="L32" s="25">
        <v>1</v>
      </c>
      <c r="M32" s="1">
        <v>1</v>
      </c>
      <c r="N32" s="25">
        <v>1</v>
      </c>
      <c r="O32" s="1">
        <v>0</v>
      </c>
      <c r="P32" s="25">
        <v>1</v>
      </c>
      <c r="Q32" s="1">
        <v>1</v>
      </c>
      <c r="R32" s="25">
        <v>1</v>
      </c>
      <c r="S32" s="1">
        <v>1</v>
      </c>
      <c r="T32" s="25">
        <v>1</v>
      </c>
      <c r="U32" s="1">
        <v>1</v>
      </c>
      <c r="V32" s="25">
        <v>1</v>
      </c>
      <c r="W32" s="1">
        <v>1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47">
        <f t="shared" si="11"/>
        <v>12</v>
      </c>
      <c r="AE32" s="48">
        <f t="shared" si="12"/>
        <v>6</v>
      </c>
      <c r="AF32" s="48">
        <f t="shared" si="13"/>
        <v>18</v>
      </c>
      <c r="AG32" s="1">
        <v>4</v>
      </c>
      <c r="AH32" s="49">
        <f t="shared" si="14"/>
        <v>0</v>
      </c>
      <c r="AI32" s="49">
        <f t="shared" si="15"/>
        <v>0</v>
      </c>
      <c r="AJ32" s="49">
        <f t="shared" si="16"/>
        <v>1</v>
      </c>
      <c r="AK32" s="49">
        <f t="shared" si="17"/>
        <v>0</v>
      </c>
    </row>
    <row r="33" spans="1:37">
      <c r="A33" s="1">
        <v>7</v>
      </c>
      <c r="B33" s="21"/>
      <c r="C33" s="4">
        <v>1</v>
      </c>
      <c r="D33" s="25">
        <v>1</v>
      </c>
      <c r="E33" s="1">
        <v>1</v>
      </c>
      <c r="F33" s="25">
        <v>1</v>
      </c>
      <c r="G33" s="1">
        <v>0</v>
      </c>
      <c r="H33" s="25">
        <v>1</v>
      </c>
      <c r="I33" s="1">
        <v>1</v>
      </c>
      <c r="J33" s="25">
        <v>1</v>
      </c>
      <c r="K33" s="1">
        <v>1</v>
      </c>
      <c r="L33" s="25">
        <v>1</v>
      </c>
      <c r="M33" s="1">
        <v>1</v>
      </c>
      <c r="N33" s="25">
        <v>1</v>
      </c>
      <c r="O33" s="1">
        <v>1</v>
      </c>
      <c r="P33" s="25">
        <v>1</v>
      </c>
      <c r="Q33" s="1">
        <v>1</v>
      </c>
      <c r="R33" s="25">
        <v>1</v>
      </c>
      <c r="S33" s="1">
        <v>1</v>
      </c>
      <c r="T33" s="25">
        <v>1</v>
      </c>
      <c r="U33" s="1">
        <v>1</v>
      </c>
      <c r="V33" s="25">
        <v>1</v>
      </c>
      <c r="W33" s="1">
        <v>1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47">
        <f t="shared" si="11"/>
        <v>13</v>
      </c>
      <c r="AE33" s="48">
        <f t="shared" si="12"/>
        <v>6</v>
      </c>
      <c r="AF33" s="48">
        <f t="shared" si="13"/>
        <v>19</v>
      </c>
      <c r="AG33" s="1">
        <v>4</v>
      </c>
      <c r="AH33" s="49">
        <f t="shared" si="14"/>
        <v>0</v>
      </c>
      <c r="AI33" s="49">
        <f t="shared" si="15"/>
        <v>0</v>
      </c>
      <c r="AJ33" s="49">
        <f t="shared" si="16"/>
        <v>1</v>
      </c>
      <c r="AK33" s="49">
        <f t="shared" si="17"/>
        <v>0</v>
      </c>
    </row>
    <row r="34" spans="1:37">
      <c r="A34" s="1">
        <v>8</v>
      </c>
      <c r="B34" s="21"/>
      <c r="C34" s="4">
        <v>3</v>
      </c>
      <c r="D34" s="25">
        <v>0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v>0</v>
      </c>
      <c r="K34" s="1">
        <v>0</v>
      </c>
      <c r="L34" s="1">
        <v>1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1</v>
      </c>
      <c r="T34" s="1">
        <v>0</v>
      </c>
      <c r="U34" s="1">
        <v>1</v>
      </c>
      <c r="V34" s="1">
        <v>0</v>
      </c>
      <c r="W34" s="1">
        <v>1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47">
        <f t="shared" si="11"/>
        <v>6</v>
      </c>
      <c r="AE34" s="48">
        <f t="shared" si="12"/>
        <v>3</v>
      </c>
      <c r="AF34" s="48">
        <f t="shared" si="13"/>
        <v>9</v>
      </c>
      <c r="AG34" s="1">
        <v>3</v>
      </c>
      <c r="AH34" s="49">
        <f t="shared" si="14"/>
        <v>0</v>
      </c>
      <c r="AI34" s="49">
        <f t="shared" si="15"/>
        <v>1</v>
      </c>
      <c r="AJ34" s="49">
        <f t="shared" si="16"/>
        <v>0</v>
      </c>
      <c r="AK34" s="49">
        <f t="shared" si="17"/>
        <v>0</v>
      </c>
    </row>
    <row r="35" spans="1:37">
      <c r="A35" s="1">
        <v>9</v>
      </c>
      <c r="B35" s="21"/>
      <c r="C35" s="4" t="s">
        <v>64</v>
      </c>
      <c r="D35" s="2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6"/>
      <c r="X35" s="29"/>
      <c r="Y35" s="29"/>
      <c r="Z35" s="29"/>
      <c r="AA35" s="29"/>
      <c r="AB35" s="29"/>
      <c r="AC35" s="29"/>
      <c r="AD35" s="47">
        <f t="shared" si="11"/>
        <v>0</v>
      </c>
      <c r="AE35" s="48">
        <f t="shared" si="12"/>
        <v>0</v>
      </c>
      <c r="AF35" s="48">
        <f t="shared" si="13"/>
        <v>0</v>
      </c>
      <c r="AG35" s="1"/>
      <c r="AH35" s="49">
        <f t="shared" si="14"/>
        <v>0</v>
      </c>
      <c r="AI35" s="49">
        <f t="shared" si="15"/>
        <v>0</v>
      </c>
      <c r="AJ35" s="49">
        <f t="shared" si="16"/>
        <v>0</v>
      </c>
      <c r="AK35" s="49">
        <f t="shared" si="17"/>
        <v>0</v>
      </c>
    </row>
    <row r="36" spans="1:37">
      <c r="A36" s="1">
        <v>10</v>
      </c>
      <c r="B36" s="21"/>
      <c r="C36" s="4">
        <v>6</v>
      </c>
      <c r="D36" s="25">
        <v>0</v>
      </c>
      <c r="E36" s="1">
        <v>0</v>
      </c>
      <c r="F36" s="25">
        <v>0</v>
      </c>
      <c r="G36" s="1">
        <v>0</v>
      </c>
      <c r="H36" s="25">
        <v>0</v>
      </c>
      <c r="I36" s="1">
        <v>0</v>
      </c>
      <c r="J36" s="25">
        <v>0</v>
      </c>
      <c r="K36" s="1">
        <v>0</v>
      </c>
      <c r="L36" s="25">
        <v>0</v>
      </c>
      <c r="M36" s="1">
        <v>1</v>
      </c>
      <c r="N36" s="25">
        <v>0</v>
      </c>
      <c r="O36" s="1">
        <v>0</v>
      </c>
      <c r="P36" s="25">
        <v>0</v>
      </c>
      <c r="Q36" s="1">
        <v>0</v>
      </c>
      <c r="R36" s="25">
        <v>0</v>
      </c>
      <c r="S36" s="1">
        <v>0</v>
      </c>
      <c r="T36" s="25">
        <v>0</v>
      </c>
      <c r="U36" s="1">
        <v>0</v>
      </c>
      <c r="V36" s="25">
        <v>0</v>
      </c>
      <c r="W36" s="1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47">
        <f t="shared" si="11"/>
        <v>1</v>
      </c>
      <c r="AE36" s="48">
        <f t="shared" si="12"/>
        <v>0</v>
      </c>
      <c r="AF36" s="48">
        <f t="shared" si="13"/>
        <v>1</v>
      </c>
      <c r="AG36" s="1">
        <v>2</v>
      </c>
      <c r="AH36" s="49">
        <f t="shared" si="14"/>
        <v>1</v>
      </c>
      <c r="AI36" s="49">
        <f t="shared" si="15"/>
        <v>0</v>
      </c>
      <c r="AJ36" s="49">
        <f t="shared" si="16"/>
        <v>0</v>
      </c>
      <c r="AK36" s="49">
        <f t="shared" si="17"/>
        <v>0</v>
      </c>
    </row>
    <row r="37" spans="1:37">
      <c r="A37" s="1">
        <v>11</v>
      </c>
      <c r="B37" s="21"/>
      <c r="C37" s="4">
        <v>4</v>
      </c>
      <c r="D37" s="25">
        <v>1</v>
      </c>
      <c r="E37" s="1">
        <v>1</v>
      </c>
      <c r="F37" s="25">
        <v>1</v>
      </c>
      <c r="G37" s="1">
        <v>1</v>
      </c>
      <c r="H37" s="25">
        <v>1</v>
      </c>
      <c r="I37" s="1">
        <v>1</v>
      </c>
      <c r="J37" s="25">
        <v>1</v>
      </c>
      <c r="K37" s="1">
        <v>1</v>
      </c>
      <c r="L37" s="25">
        <v>1</v>
      </c>
      <c r="M37" s="1">
        <v>1</v>
      </c>
      <c r="N37" s="25">
        <v>1</v>
      </c>
      <c r="O37" s="1">
        <v>1</v>
      </c>
      <c r="P37" s="25">
        <v>0</v>
      </c>
      <c r="Q37" s="1">
        <v>1</v>
      </c>
      <c r="R37" s="25">
        <v>1</v>
      </c>
      <c r="S37" s="1">
        <v>1</v>
      </c>
      <c r="T37" s="25">
        <v>1</v>
      </c>
      <c r="U37" s="1">
        <v>0</v>
      </c>
      <c r="V37" s="25">
        <v>1</v>
      </c>
      <c r="W37" s="1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47">
        <f t="shared" si="11"/>
        <v>13</v>
      </c>
      <c r="AE37" s="48">
        <f t="shared" si="12"/>
        <v>4</v>
      </c>
      <c r="AF37" s="48">
        <f t="shared" si="13"/>
        <v>17</v>
      </c>
      <c r="AG37" s="1">
        <v>4</v>
      </c>
      <c r="AH37" s="49">
        <f t="shared" si="14"/>
        <v>0</v>
      </c>
      <c r="AI37" s="49">
        <f t="shared" si="15"/>
        <v>0</v>
      </c>
      <c r="AJ37" s="49">
        <f t="shared" si="16"/>
        <v>1</v>
      </c>
      <c r="AK37" s="49">
        <f t="shared" si="17"/>
        <v>0</v>
      </c>
    </row>
    <row r="38" spans="1:37" ht="15.75" thickBot="1">
      <c r="A38" s="1">
        <v>12</v>
      </c>
      <c r="B38" s="21"/>
      <c r="C38" s="4" t="s">
        <v>64</v>
      </c>
      <c r="D38" s="34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11"/>
      <c r="X38" s="29"/>
      <c r="Y38" s="29"/>
      <c r="Z38" s="29"/>
      <c r="AA38" s="29"/>
      <c r="AB38" s="29"/>
      <c r="AC38" s="29"/>
      <c r="AD38" s="47"/>
      <c r="AE38" s="48"/>
      <c r="AF38" s="48"/>
      <c r="AG38" s="1"/>
      <c r="AH38" s="49">
        <f t="shared" si="14"/>
        <v>0</v>
      </c>
      <c r="AI38" s="49">
        <f t="shared" si="15"/>
        <v>0</v>
      </c>
      <c r="AJ38" s="49">
        <f t="shared" si="16"/>
        <v>0</v>
      </c>
      <c r="AK38" s="49">
        <f t="shared" si="17"/>
        <v>0</v>
      </c>
    </row>
    <row r="39" spans="1:37" ht="15.75" thickBot="1">
      <c r="A39" s="71" t="s">
        <v>11</v>
      </c>
      <c r="B39" s="72"/>
      <c r="C39" s="72"/>
      <c r="D39" s="43">
        <f>SUM(D27:D38)</f>
        <v>4</v>
      </c>
      <c r="E39" s="44">
        <f t="shared" ref="E39:AC39" si="18">SUM(E27:E38)</f>
        <v>6</v>
      </c>
      <c r="F39" s="44">
        <f t="shared" si="18"/>
        <v>7</v>
      </c>
      <c r="G39" s="44">
        <f t="shared" si="18"/>
        <v>5</v>
      </c>
      <c r="H39" s="44">
        <f t="shared" si="18"/>
        <v>7</v>
      </c>
      <c r="I39" s="44">
        <f t="shared" si="18"/>
        <v>4</v>
      </c>
      <c r="J39" s="44">
        <f t="shared" si="18"/>
        <v>4</v>
      </c>
      <c r="K39" s="44">
        <f t="shared" si="18"/>
        <v>6</v>
      </c>
      <c r="L39" s="44">
        <f t="shared" si="18"/>
        <v>6</v>
      </c>
      <c r="M39" s="44">
        <f t="shared" si="18"/>
        <v>5</v>
      </c>
      <c r="N39" s="44">
        <f t="shared" si="18"/>
        <v>5</v>
      </c>
      <c r="O39" s="44">
        <f t="shared" si="18"/>
        <v>2</v>
      </c>
      <c r="P39" s="44">
        <f t="shared" si="18"/>
        <v>2</v>
      </c>
      <c r="Q39" s="44">
        <f t="shared" si="18"/>
        <v>3</v>
      </c>
      <c r="R39" s="44">
        <f t="shared" si="18"/>
        <v>5</v>
      </c>
      <c r="S39" s="44">
        <f t="shared" si="18"/>
        <v>5</v>
      </c>
      <c r="T39" s="44">
        <f t="shared" si="18"/>
        <v>5</v>
      </c>
      <c r="U39" s="44">
        <f t="shared" si="18"/>
        <v>4</v>
      </c>
      <c r="V39" s="44">
        <f t="shared" si="18"/>
        <v>7</v>
      </c>
      <c r="W39" s="45">
        <f t="shared" si="18"/>
        <v>6</v>
      </c>
      <c r="X39" s="43">
        <f t="shared" si="18"/>
        <v>0</v>
      </c>
      <c r="Y39" s="44">
        <f t="shared" si="18"/>
        <v>0</v>
      </c>
      <c r="Z39" s="44">
        <f t="shared" si="18"/>
        <v>0</v>
      </c>
      <c r="AA39" s="44">
        <f t="shared" si="18"/>
        <v>0</v>
      </c>
      <c r="AB39" s="44">
        <f t="shared" si="18"/>
        <v>0</v>
      </c>
      <c r="AC39" s="45">
        <f t="shared" si="18"/>
        <v>0</v>
      </c>
      <c r="AH39" s="48">
        <f t="shared" ref="AH39:AJ39" si="19">SUM(AH27:AH38)</f>
        <v>2</v>
      </c>
      <c r="AI39" s="48">
        <f t="shared" si="19"/>
        <v>4</v>
      </c>
      <c r="AJ39" s="48">
        <f t="shared" si="19"/>
        <v>3</v>
      </c>
      <c r="AK39" s="48">
        <f>SUM(AK27:AK38)</f>
        <v>0</v>
      </c>
    </row>
    <row r="40" spans="1:37" ht="15.75" thickBot="1">
      <c r="A40" s="71" t="s">
        <v>12</v>
      </c>
      <c r="B40" s="72"/>
      <c r="C40" s="72"/>
      <c r="D40" s="46">
        <f>(D39/12)*100</f>
        <v>33.333333333333329</v>
      </c>
      <c r="E40" s="46">
        <f t="shared" ref="E40:AC40" si="20">(E39/12)*100</f>
        <v>50</v>
      </c>
      <c r="F40" s="46">
        <f t="shared" si="20"/>
        <v>58.333333333333336</v>
      </c>
      <c r="G40" s="46">
        <f t="shared" si="20"/>
        <v>41.666666666666671</v>
      </c>
      <c r="H40" s="46">
        <f t="shared" si="20"/>
        <v>58.333333333333336</v>
      </c>
      <c r="I40" s="46">
        <f t="shared" si="20"/>
        <v>33.333333333333329</v>
      </c>
      <c r="J40" s="46">
        <f t="shared" si="20"/>
        <v>33.333333333333329</v>
      </c>
      <c r="K40" s="46">
        <f t="shared" si="20"/>
        <v>50</v>
      </c>
      <c r="L40" s="46">
        <f t="shared" si="20"/>
        <v>50</v>
      </c>
      <c r="M40" s="46">
        <f t="shared" si="20"/>
        <v>41.666666666666671</v>
      </c>
      <c r="N40" s="46">
        <f t="shared" si="20"/>
        <v>41.666666666666671</v>
      </c>
      <c r="O40" s="46">
        <f t="shared" si="20"/>
        <v>16.666666666666664</v>
      </c>
      <c r="P40" s="46">
        <f t="shared" si="20"/>
        <v>16.666666666666664</v>
      </c>
      <c r="Q40" s="46">
        <f t="shared" si="20"/>
        <v>25</v>
      </c>
      <c r="R40" s="46">
        <f t="shared" si="20"/>
        <v>41.666666666666671</v>
      </c>
      <c r="S40" s="46">
        <f t="shared" si="20"/>
        <v>41.666666666666671</v>
      </c>
      <c r="T40" s="46">
        <f t="shared" si="20"/>
        <v>41.666666666666671</v>
      </c>
      <c r="U40" s="46">
        <f t="shared" si="20"/>
        <v>33.333333333333329</v>
      </c>
      <c r="V40" s="46">
        <f t="shared" si="20"/>
        <v>58.333333333333336</v>
      </c>
      <c r="W40" s="50">
        <f t="shared" si="20"/>
        <v>50</v>
      </c>
      <c r="X40" s="46">
        <f>(X39/24)*100</f>
        <v>0</v>
      </c>
      <c r="Y40" s="46">
        <f t="shared" si="20"/>
        <v>0</v>
      </c>
      <c r="Z40" s="46">
        <f t="shared" si="20"/>
        <v>0</v>
      </c>
      <c r="AA40" s="46">
        <f t="shared" si="20"/>
        <v>0</v>
      </c>
      <c r="AB40" s="46">
        <f t="shared" si="20"/>
        <v>0</v>
      </c>
      <c r="AC40" s="50">
        <f t="shared" si="20"/>
        <v>0</v>
      </c>
    </row>
    <row r="41" spans="1:37" ht="15.75" thickBot="1"/>
    <row r="42" spans="1:37" ht="30.75" thickBot="1">
      <c r="B42" s="61" t="s">
        <v>83</v>
      </c>
      <c r="C42" s="60"/>
      <c r="D42" s="62"/>
    </row>
  </sheetData>
  <sortState ref="B27:B38">
    <sortCondition ref="B27"/>
  </sortState>
  <mergeCells count="25">
    <mergeCell ref="AJ2:AJ3"/>
    <mergeCell ref="AK2:AK3"/>
    <mergeCell ref="AH25:AH26"/>
    <mergeCell ref="AI25:AI26"/>
    <mergeCell ref="AJ25:AJ26"/>
    <mergeCell ref="AK25:AK26"/>
    <mergeCell ref="AI2:AI3"/>
    <mergeCell ref="A40:C40"/>
    <mergeCell ref="AH2:AH3"/>
    <mergeCell ref="A22:C22"/>
    <mergeCell ref="A23:C23"/>
    <mergeCell ref="A25:A26"/>
    <mergeCell ref="B25:B26"/>
    <mergeCell ref="C25:C26"/>
    <mergeCell ref="D25:W25"/>
    <mergeCell ref="D2:W2"/>
    <mergeCell ref="X2:AC2"/>
    <mergeCell ref="AD2:AG2"/>
    <mergeCell ref="B2:B3"/>
    <mergeCell ref="A2:A3"/>
    <mergeCell ref="A1:AG1"/>
    <mergeCell ref="C2:C3"/>
    <mergeCell ref="X25:AC25"/>
    <mergeCell ref="AD25:AG25"/>
    <mergeCell ref="A39:C3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D2" sqref="D2"/>
    </sheetView>
  </sheetViews>
  <sheetFormatPr defaultRowHeight="15"/>
  <cols>
    <col min="1" max="1" width="8.140625" bestFit="1" customWidth="1"/>
    <col min="2" max="2" width="9.42578125" bestFit="1" customWidth="1"/>
    <col min="3" max="3" width="25.5703125" bestFit="1" customWidth="1"/>
    <col min="4" max="4" width="13" bestFit="1" customWidth="1"/>
    <col min="5" max="5" width="14.28515625" bestFit="1" customWidth="1"/>
    <col min="7" max="7" width="11.85546875" bestFit="1" customWidth="1"/>
    <col min="8" max="8" width="10.85546875" bestFit="1" customWidth="1"/>
    <col min="9" max="9" width="49.85546875" bestFit="1" customWidth="1"/>
  </cols>
  <sheetData>
    <row r="1" spans="1:9" ht="18.75">
      <c r="A1" s="77" t="s">
        <v>65</v>
      </c>
      <c r="B1" s="78"/>
      <c r="C1" s="7" t="s">
        <v>20</v>
      </c>
      <c r="D1" s="8" t="s">
        <v>21</v>
      </c>
      <c r="E1" s="8" t="s">
        <v>22</v>
      </c>
      <c r="F1" s="8" t="s">
        <v>23</v>
      </c>
      <c r="G1" s="9" t="s">
        <v>24</v>
      </c>
    </row>
    <row r="2" spans="1:9" ht="19.5" thickBot="1">
      <c r="A2" s="79"/>
      <c r="B2" s="80"/>
      <c r="C2" s="10" t="s">
        <v>25</v>
      </c>
      <c r="D2" s="53">
        <f>'Лист диагностики'!AK22</f>
        <v>3</v>
      </c>
      <c r="E2" s="53">
        <f>'Лист диагностики'!AJ22</f>
        <v>9</v>
      </c>
      <c r="F2" s="53">
        <f>'Лист диагностики'!AI22</f>
        <v>5</v>
      </c>
      <c r="G2" s="54">
        <f>'Лист диагностики'!AH22</f>
        <v>1</v>
      </c>
    </row>
    <row r="3" spans="1:9" ht="19.5" thickBot="1">
      <c r="A3" s="12" t="s">
        <v>0</v>
      </c>
      <c r="B3" s="37" t="s">
        <v>13</v>
      </c>
      <c r="C3" s="35"/>
      <c r="D3" s="40" t="s">
        <v>14</v>
      </c>
      <c r="E3" s="39" t="s">
        <v>15</v>
      </c>
      <c r="F3" s="38" t="s">
        <v>16</v>
      </c>
      <c r="G3" s="38" t="s">
        <v>17</v>
      </c>
      <c r="H3" s="13" t="s">
        <v>18</v>
      </c>
      <c r="I3" s="14" t="s">
        <v>19</v>
      </c>
    </row>
    <row r="4" spans="1:9" ht="19.5" thickBot="1">
      <c r="A4" s="29">
        <v>1</v>
      </c>
      <c r="B4" s="51">
        <f>'Лист диагностики'!AF4</f>
        <v>17</v>
      </c>
      <c r="C4" s="36"/>
      <c r="D4" s="50">
        <f>MIN(B4:B21)</f>
        <v>7</v>
      </c>
      <c r="E4" s="55">
        <f>MAX(B4:B21)</f>
        <v>24</v>
      </c>
      <c r="F4" s="56">
        <f>MODE(B4:B21)</f>
        <v>17</v>
      </c>
      <c r="G4" s="56">
        <f>MEDIAN(B4:B21)</f>
        <v>17</v>
      </c>
      <c r="H4" s="56">
        <f>AVERAGE(B4:B21)</f>
        <v>16.833333333333332</v>
      </c>
      <c r="I4" s="57" t="str">
        <f>IF(G4&gt;H4,"работа выполнялась легко",(IF(G4=H4,"норма выполнения работы","выполнялась сложно")))</f>
        <v>работа выполнялась легко</v>
      </c>
    </row>
    <row r="5" spans="1:9">
      <c r="A5" s="25">
        <v>2</v>
      </c>
      <c r="B5" s="51">
        <f>'Лист диагностики'!AF5</f>
        <v>16</v>
      </c>
      <c r="C5" s="36"/>
    </row>
    <row r="6" spans="1:9">
      <c r="A6" s="25">
        <v>3</v>
      </c>
      <c r="B6" s="51">
        <f>'Лист диагностики'!AF6</f>
        <v>24</v>
      </c>
      <c r="C6" s="36"/>
    </row>
    <row r="7" spans="1:9">
      <c r="A7" s="25">
        <v>4</v>
      </c>
      <c r="B7" s="51">
        <f>'Лист диагностики'!AF7</f>
        <v>14</v>
      </c>
      <c r="C7" s="36"/>
    </row>
    <row r="8" spans="1:9">
      <c r="A8" s="25">
        <v>5</v>
      </c>
      <c r="B8" s="51">
        <f>'Лист диагностики'!AF8</f>
        <v>22</v>
      </c>
      <c r="C8" s="36"/>
    </row>
    <row r="9" spans="1:9">
      <c r="A9" s="25">
        <v>6</v>
      </c>
      <c r="B9" s="51">
        <f>'Лист диагностики'!AF9</f>
        <v>22</v>
      </c>
      <c r="C9" s="36"/>
    </row>
    <row r="10" spans="1:9">
      <c r="A10" s="25">
        <v>7</v>
      </c>
      <c r="B10" s="51">
        <f>'Лист диагностики'!AF10</f>
        <v>20</v>
      </c>
      <c r="C10" s="36"/>
    </row>
    <row r="11" spans="1:9">
      <c r="A11" s="25">
        <v>8</v>
      </c>
      <c r="B11" s="51">
        <f>'Лист диагностики'!AF11</f>
        <v>12</v>
      </c>
      <c r="C11" s="36"/>
    </row>
    <row r="12" spans="1:9">
      <c r="A12" s="25">
        <v>9</v>
      </c>
      <c r="B12" s="51">
        <f>'Лист диагностики'!AF12</f>
        <v>14</v>
      </c>
      <c r="C12" s="36"/>
    </row>
    <row r="13" spans="1:9">
      <c r="A13" s="25">
        <v>10</v>
      </c>
      <c r="B13" s="51">
        <f>'Лист диагностики'!AF13</f>
        <v>7</v>
      </c>
      <c r="C13" s="36"/>
    </row>
    <row r="14" spans="1:9">
      <c r="A14" s="25">
        <v>11</v>
      </c>
      <c r="B14" s="51">
        <f>'Лист диагностики'!AF14</f>
        <v>20</v>
      </c>
      <c r="C14" s="36"/>
    </row>
    <row r="15" spans="1:9">
      <c r="A15" s="25">
        <v>12</v>
      </c>
      <c r="B15" s="51">
        <f>'Лист диагностики'!AF15</f>
        <v>17</v>
      </c>
      <c r="C15" s="36"/>
    </row>
    <row r="16" spans="1:9">
      <c r="A16" s="25">
        <v>13</v>
      </c>
      <c r="B16" s="51">
        <f>'Лист диагностики'!AF16</f>
        <v>17</v>
      </c>
      <c r="C16" s="36"/>
    </row>
    <row r="17" spans="1:9">
      <c r="A17" s="25">
        <v>14</v>
      </c>
      <c r="B17" s="51">
        <f>'Лист диагностики'!AF17</f>
        <v>19</v>
      </c>
      <c r="C17" s="36"/>
    </row>
    <row r="18" spans="1:9">
      <c r="A18" s="25">
        <v>15</v>
      </c>
      <c r="B18" s="51">
        <f>'Лист диагностики'!AF18</f>
        <v>20</v>
      </c>
      <c r="C18" s="36"/>
    </row>
    <row r="19" spans="1:9">
      <c r="A19" s="25">
        <v>16</v>
      </c>
      <c r="B19" s="51">
        <f>'Лист диагностики'!AF19</f>
        <v>16</v>
      </c>
      <c r="C19" s="36"/>
    </row>
    <row r="20" spans="1:9">
      <c r="A20" s="25">
        <v>17</v>
      </c>
      <c r="B20" s="51">
        <f>'Лист диагностики'!AF20</f>
        <v>14</v>
      </c>
      <c r="C20" s="36"/>
    </row>
    <row r="21" spans="1:9" ht="15.75" thickBot="1">
      <c r="A21" s="27">
        <v>18</v>
      </c>
      <c r="B21" s="52">
        <f>'Лист диагностики'!AF21</f>
        <v>12</v>
      </c>
      <c r="C21" s="36"/>
    </row>
    <row r="22" spans="1:9" ht="15.75" thickBot="1"/>
    <row r="23" spans="1:9" ht="18.75">
      <c r="A23" s="81" t="s">
        <v>66</v>
      </c>
      <c r="B23" s="82"/>
      <c r="C23" s="7" t="s">
        <v>20</v>
      </c>
      <c r="D23" s="8" t="s">
        <v>21</v>
      </c>
      <c r="E23" s="8" t="s">
        <v>22</v>
      </c>
      <c r="F23" s="8" t="s">
        <v>23</v>
      </c>
      <c r="G23" s="9" t="s">
        <v>24</v>
      </c>
    </row>
    <row r="24" spans="1:9" ht="19.5" thickBot="1">
      <c r="A24" s="83"/>
      <c r="B24" s="84"/>
      <c r="C24" s="10" t="s">
        <v>25</v>
      </c>
      <c r="D24" s="53">
        <f>'Лист диагностики'!AK39</f>
        <v>0</v>
      </c>
      <c r="E24" s="53">
        <f>'Лист диагностики'!AJ39</f>
        <v>3</v>
      </c>
      <c r="F24" s="53">
        <f>'Лист диагностики'!AI39</f>
        <v>4</v>
      </c>
      <c r="G24" s="54">
        <f>'Лист диагностики'!AH39</f>
        <v>2</v>
      </c>
    </row>
    <row r="25" spans="1:9" ht="19.5" thickBot="1">
      <c r="A25" s="12" t="s">
        <v>0</v>
      </c>
      <c r="B25" s="37" t="s">
        <v>13</v>
      </c>
      <c r="C25" s="35"/>
      <c r="D25" s="40" t="s">
        <v>14</v>
      </c>
      <c r="E25" s="39" t="s">
        <v>15</v>
      </c>
      <c r="F25" s="38" t="s">
        <v>16</v>
      </c>
      <c r="G25" s="38" t="s">
        <v>17</v>
      </c>
      <c r="H25" s="13" t="s">
        <v>18</v>
      </c>
      <c r="I25" s="14" t="s">
        <v>19</v>
      </c>
    </row>
    <row r="26" spans="1:9" ht="19.5" thickBot="1">
      <c r="A26" s="29">
        <v>1</v>
      </c>
      <c r="B26" s="51">
        <f>'Лист диагностики'!AF27</f>
        <v>10</v>
      </c>
      <c r="C26" s="36"/>
      <c r="D26" s="50">
        <f>MIN(B26:B37)</f>
        <v>1</v>
      </c>
      <c r="E26" s="55">
        <f>MAX(B26:B37)</f>
        <v>19</v>
      </c>
      <c r="F26" s="56" t="e">
        <f>MODE(B26:B37)</f>
        <v>#N/A</v>
      </c>
      <c r="G26" s="56">
        <f>MEDIAN(B26:B37)</f>
        <v>10</v>
      </c>
      <c r="H26" s="56">
        <f>AVERAGE(B26:B37)</f>
        <v>10.888888888888889</v>
      </c>
      <c r="I26" s="57" t="str">
        <f>IF(G26&gt;H26,"работа выполнялась легко",(IF(G26=H26,"норма выполнения работы","выполнялась сложно")))</f>
        <v>выполнялась сложно</v>
      </c>
    </row>
    <row r="27" spans="1:9">
      <c r="A27" s="25">
        <v>2</v>
      </c>
      <c r="B27" s="51">
        <f>'Лист диагностики'!AF28</f>
        <v>5</v>
      </c>
      <c r="C27" s="36"/>
    </row>
    <row r="28" spans="1:9">
      <c r="A28" s="25">
        <v>3</v>
      </c>
      <c r="B28" s="51"/>
      <c r="C28" s="36"/>
    </row>
    <row r="29" spans="1:9">
      <c r="A29" s="25">
        <v>4</v>
      </c>
      <c r="B29" s="51">
        <f>'Лист диагностики'!AF30</f>
        <v>11</v>
      </c>
      <c r="C29" s="36"/>
    </row>
    <row r="30" spans="1:9">
      <c r="A30" s="25">
        <v>5</v>
      </c>
      <c r="B30" s="51">
        <f>'Лист диагностики'!AF31</f>
        <v>8</v>
      </c>
      <c r="C30" s="36"/>
    </row>
    <row r="31" spans="1:9">
      <c r="A31" s="25">
        <v>6</v>
      </c>
      <c r="B31" s="51">
        <f>'Лист диагностики'!AF32</f>
        <v>18</v>
      </c>
      <c r="C31" s="36"/>
    </row>
    <row r="32" spans="1:9">
      <c r="A32" s="25">
        <v>7</v>
      </c>
      <c r="B32" s="51">
        <f>'Лист диагностики'!AF33</f>
        <v>19</v>
      </c>
      <c r="C32" s="36"/>
    </row>
    <row r="33" spans="1:3">
      <c r="A33" s="25">
        <v>8</v>
      </c>
      <c r="B33" s="51">
        <f>'Лист диагностики'!AF34</f>
        <v>9</v>
      </c>
      <c r="C33" s="36"/>
    </row>
    <row r="34" spans="1:3">
      <c r="A34" s="25">
        <v>9</v>
      </c>
      <c r="B34" s="51"/>
      <c r="C34" s="36"/>
    </row>
    <row r="35" spans="1:3">
      <c r="A35" s="25">
        <v>10</v>
      </c>
      <c r="B35" s="51">
        <f>'Лист диагностики'!AF36</f>
        <v>1</v>
      </c>
      <c r="C35" s="36"/>
    </row>
    <row r="36" spans="1:3">
      <c r="A36" s="25">
        <v>11</v>
      </c>
      <c r="B36" s="51">
        <f>'Лист диагностики'!AF37</f>
        <v>17</v>
      </c>
      <c r="C36" s="36"/>
    </row>
    <row r="37" spans="1:3" ht="15.75" thickBot="1">
      <c r="A37" s="27">
        <v>12</v>
      </c>
      <c r="B37" s="52"/>
      <c r="C37" s="36"/>
    </row>
  </sheetData>
  <sortState ref="A5:I21">
    <sortCondition ref="C4"/>
  </sortState>
  <mergeCells count="2">
    <mergeCell ref="A1:B2"/>
    <mergeCell ref="A23:B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B9" sqref="B9"/>
    </sheetView>
  </sheetViews>
  <sheetFormatPr defaultRowHeight="15"/>
  <cols>
    <col min="1" max="1" width="5.42578125" customWidth="1"/>
    <col min="2" max="2" width="80.140625" customWidth="1"/>
    <col min="3" max="3" width="21" bestFit="1" customWidth="1"/>
    <col min="4" max="4" width="3" customWidth="1"/>
    <col min="5" max="5" width="8.7109375" bestFit="1" customWidth="1"/>
    <col min="6" max="6" width="101.42578125" customWidth="1"/>
    <col min="7" max="7" width="27.140625" bestFit="1" customWidth="1"/>
  </cols>
  <sheetData>
    <row r="1" spans="1:7" ht="26.25">
      <c r="A1" s="85" t="s">
        <v>67</v>
      </c>
      <c r="B1" s="85"/>
      <c r="C1" s="85"/>
      <c r="E1" s="85" t="s">
        <v>68</v>
      </c>
      <c r="F1" s="85"/>
      <c r="G1" s="85"/>
    </row>
    <row r="2" spans="1:7" ht="39" customHeight="1" thickBot="1">
      <c r="A2" s="19" t="s">
        <v>0</v>
      </c>
      <c r="B2" s="20" t="s">
        <v>26</v>
      </c>
      <c r="C2" s="20" t="s">
        <v>27</v>
      </c>
      <c r="E2" s="20" t="s">
        <v>0</v>
      </c>
      <c r="F2" s="20" t="s">
        <v>26</v>
      </c>
      <c r="G2" s="20" t="s">
        <v>27</v>
      </c>
    </row>
    <row r="3" spans="1:7" ht="27.75" customHeight="1" thickBot="1">
      <c r="A3" s="1">
        <v>1</v>
      </c>
      <c r="B3" s="16" t="s">
        <v>72</v>
      </c>
      <c r="C3" s="58">
        <f>'Лист диагностики'!D23</f>
        <v>77.777777777777786</v>
      </c>
      <c r="E3" s="1">
        <v>1</v>
      </c>
      <c r="F3" s="16" t="s">
        <v>72</v>
      </c>
      <c r="G3" s="48">
        <f>'Лист диагностики'!D40</f>
        <v>33.333333333333329</v>
      </c>
    </row>
    <row r="4" spans="1:7" ht="22.5" customHeight="1" thickBot="1">
      <c r="A4" s="1">
        <v>2</v>
      </c>
      <c r="B4" s="17" t="s">
        <v>73</v>
      </c>
      <c r="C4" s="58">
        <f>'Лист диагностики'!E23</f>
        <v>83.333333333333343</v>
      </c>
      <c r="E4" s="1">
        <v>2</v>
      </c>
      <c r="F4" s="17" t="s">
        <v>73</v>
      </c>
      <c r="G4" s="48">
        <f>'Лист диагностики'!E40</f>
        <v>50</v>
      </c>
    </row>
    <row r="5" spans="1:7" ht="15.75" thickBot="1">
      <c r="A5" s="1">
        <v>3</v>
      </c>
      <c r="B5" s="17" t="s">
        <v>74</v>
      </c>
      <c r="C5" s="58">
        <f>'Лист диагностики'!F23</f>
        <v>94.444444444444443</v>
      </c>
      <c r="E5" s="1">
        <v>3</v>
      </c>
      <c r="F5" s="17" t="s">
        <v>74</v>
      </c>
      <c r="G5" s="48">
        <f>'Лист диагностики'!F40</f>
        <v>58.333333333333336</v>
      </c>
    </row>
    <row r="6" spans="1:7" ht="27.75" customHeight="1" thickBot="1">
      <c r="A6" s="1">
        <v>4</v>
      </c>
      <c r="B6" s="18" t="s">
        <v>28</v>
      </c>
      <c r="C6" s="58">
        <f>'Лист диагностики'!G23</f>
        <v>88.888888888888886</v>
      </c>
      <c r="E6" s="1">
        <v>4</v>
      </c>
      <c r="F6" s="18" t="s">
        <v>28</v>
      </c>
      <c r="G6" s="48">
        <f>'Лист диагностики'!G40</f>
        <v>41.666666666666671</v>
      </c>
    </row>
    <row r="7" spans="1:7" ht="27.75" customHeight="1" thickBot="1">
      <c r="A7" s="1">
        <v>5</v>
      </c>
      <c r="B7" s="18" t="s">
        <v>29</v>
      </c>
      <c r="C7" s="58">
        <f>'Лист диагностики'!H23</f>
        <v>94.444444444444443</v>
      </c>
      <c r="E7" s="1">
        <v>5</v>
      </c>
      <c r="F7" s="18" t="s">
        <v>29</v>
      </c>
      <c r="G7" s="48">
        <f>'Лист диагностики'!H40</f>
        <v>58.333333333333336</v>
      </c>
    </row>
    <row r="8" spans="1:7" ht="15.75" thickBot="1">
      <c r="A8" s="1">
        <v>6</v>
      </c>
      <c r="B8" s="18" t="s">
        <v>30</v>
      </c>
      <c r="C8" s="58">
        <f>'Лист диагностики'!I23</f>
        <v>72.222222222222214</v>
      </c>
      <c r="E8" s="1">
        <v>6</v>
      </c>
      <c r="F8" s="18" t="s">
        <v>30</v>
      </c>
      <c r="G8" s="48">
        <f>'Лист диагностики'!I40</f>
        <v>33.333333333333329</v>
      </c>
    </row>
    <row r="9" spans="1:7" ht="27.75" customHeight="1" thickBot="1">
      <c r="A9" s="1">
        <v>7</v>
      </c>
      <c r="B9" s="18" t="s">
        <v>31</v>
      </c>
      <c r="C9" s="58">
        <f>'Лист диагностики'!J23</f>
        <v>72.222222222222214</v>
      </c>
      <c r="E9" s="1">
        <v>7</v>
      </c>
      <c r="F9" s="18" t="s">
        <v>31</v>
      </c>
      <c r="G9" s="48">
        <f>'Лист диагностики'!J40</f>
        <v>33.333333333333329</v>
      </c>
    </row>
    <row r="10" spans="1:7" ht="27.75" customHeight="1" thickBot="1">
      <c r="A10" s="1">
        <v>8</v>
      </c>
      <c r="B10" s="18" t="s">
        <v>32</v>
      </c>
      <c r="C10" s="58">
        <f>'Лист диагностики'!K23</f>
        <v>88.888888888888886</v>
      </c>
      <c r="E10" s="1">
        <v>8</v>
      </c>
      <c r="F10" s="18" t="s">
        <v>32</v>
      </c>
      <c r="G10" s="48">
        <f>'Лист диагностики'!K40</f>
        <v>50</v>
      </c>
    </row>
    <row r="11" spans="1:7" ht="27.75" customHeight="1" thickBot="1">
      <c r="A11" s="1">
        <v>9</v>
      </c>
      <c r="B11" s="18" t="s">
        <v>33</v>
      </c>
      <c r="C11" s="58">
        <f>'Лист диагностики'!L23</f>
        <v>100</v>
      </c>
      <c r="E11" s="1">
        <v>9</v>
      </c>
      <c r="F11" s="18" t="s">
        <v>33</v>
      </c>
      <c r="G11" s="48">
        <f>'Лист диагностики'!L40</f>
        <v>50</v>
      </c>
    </row>
    <row r="12" spans="1:7" ht="15.75" thickBot="1">
      <c r="A12" s="1">
        <v>10</v>
      </c>
      <c r="B12" s="41" t="s">
        <v>34</v>
      </c>
      <c r="C12" s="58">
        <f>'Лист диагностики'!M23</f>
        <v>77.777777777777786</v>
      </c>
      <c r="E12" s="1">
        <v>10</v>
      </c>
      <c r="F12" s="18" t="s">
        <v>34</v>
      </c>
      <c r="G12" s="48">
        <f>'Лист диагностики'!M40</f>
        <v>41.666666666666671</v>
      </c>
    </row>
    <row r="13" spans="1:7" ht="15.75" thickBot="1">
      <c r="A13" s="4">
        <v>11</v>
      </c>
      <c r="B13" s="42" t="s">
        <v>75</v>
      </c>
      <c r="C13" s="59">
        <f>'Лист диагностики'!N23</f>
        <v>66.666666666666657</v>
      </c>
      <c r="E13" s="1">
        <v>11</v>
      </c>
      <c r="F13" s="42" t="s">
        <v>75</v>
      </c>
      <c r="G13" s="48">
        <f>'Лист диагностики'!N40</f>
        <v>41.666666666666671</v>
      </c>
    </row>
    <row r="14" spans="1:7" ht="15.75" thickBot="1">
      <c r="A14" s="1">
        <v>12</v>
      </c>
      <c r="B14" s="18" t="s">
        <v>35</v>
      </c>
      <c r="C14" s="58">
        <f>'Лист диагностики'!O23</f>
        <v>61.111111111111114</v>
      </c>
      <c r="E14" s="1">
        <v>12</v>
      </c>
      <c r="F14" s="18" t="s">
        <v>35</v>
      </c>
      <c r="G14" s="48">
        <f>'Лист диагностики'!O40</f>
        <v>16.666666666666664</v>
      </c>
    </row>
    <row r="15" spans="1:7" ht="27.75" customHeight="1" thickBot="1">
      <c r="A15" s="1">
        <v>13</v>
      </c>
      <c r="B15" s="18" t="s">
        <v>36</v>
      </c>
      <c r="C15" s="58">
        <f>'Лист диагностики'!P23</f>
        <v>72.222222222222214</v>
      </c>
      <c r="E15" s="1">
        <v>13</v>
      </c>
      <c r="F15" s="18" t="s">
        <v>36</v>
      </c>
      <c r="G15" s="48">
        <f>'Лист диагностики'!P40</f>
        <v>16.666666666666664</v>
      </c>
    </row>
    <row r="16" spans="1:7" ht="15.75" thickBot="1">
      <c r="A16" s="1">
        <v>14</v>
      </c>
      <c r="B16" s="18" t="s">
        <v>37</v>
      </c>
      <c r="C16" s="58">
        <f>'Лист диагностики'!Q23</f>
        <v>77.777777777777786</v>
      </c>
      <c r="E16" s="1">
        <v>14</v>
      </c>
      <c r="F16" s="18" t="s">
        <v>37</v>
      </c>
      <c r="G16" s="48">
        <f>'Лист диагностики'!Q40</f>
        <v>25</v>
      </c>
    </row>
    <row r="17" spans="1:7" ht="27.75" customHeight="1" thickBot="1">
      <c r="A17" s="1">
        <v>15</v>
      </c>
      <c r="B17" s="18" t="s">
        <v>38</v>
      </c>
      <c r="C17" s="58">
        <f>'Лист диагностики'!R23</f>
        <v>77.777777777777786</v>
      </c>
      <c r="E17" s="1">
        <v>15</v>
      </c>
      <c r="F17" s="18" t="s">
        <v>38</v>
      </c>
      <c r="G17" s="48">
        <f>'Лист диагностики'!R40</f>
        <v>41.666666666666671</v>
      </c>
    </row>
    <row r="18" spans="1:7" ht="30.75" thickBot="1">
      <c r="A18" s="1">
        <v>16</v>
      </c>
      <c r="B18" s="18" t="s">
        <v>76</v>
      </c>
      <c r="C18" s="58">
        <f>'Лист диагностики'!S23</f>
        <v>94.444444444444443</v>
      </c>
      <c r="E18" s="1">
        <v>16</v>
      </c>
      <c r="F18" s="18" t="s">
        <v>76</v>
      </c>
      <c r="G18" s="48">
        <f>'Лист диагностики'!S40</f>
        <v>41.666666666666671</v>
      </c>
    </row>
    <row r="19" spans="1:7" ht="27.75" customHeight="1" thickBot="1">
      <c r="A19" s="1">
        <v>17</v>
      </c>
      <c r="B19" s="18" t="s">
        <v>77</v>
      </c>
      <c r="C19" s="58">
        <f>'Лист диагностики'!T23</f>
        <v>61.111111111111114</v>
      </c>
      <c r="E19" s="1">
        <v>17</v>
      </c>
      <c r="F19" s="18" t="s">
        <v>77</v>
      </c>
      <c r="G19" s="48">
        <f>'Лист диагностики'!T40</f>
        <v>41.666666666666671</v>
      </c>
    </row>
    <row r="20" spans="1:7" ht="27.75" customHeight="1" thickBot="1">
      <c r="A20" s="1">
        <v>18</v>
      </c>
      <c r="B20" s="18" t="s">
        <v>78</v>
      </c>
      <c r="C20" s="58">
        <f>'Лист диагностики'!U23</f>
        <v>72.222222222222214</v>
      </c>
      <c r="E20" s="1">
        <v>18</v>
      </c>
      <c r="F20" s="18" t="s">
        <v>78</v>
      </c>
      <c r="G20" s="48">
        <f>'Лист диагностики'!U40</f>
        <v>33.333333333333329</v>
      </c>
    </row>
    <row r="21" spans="1:7" ht="32.25" customHeight="1" thickBot="1">
      <c r="A21" s="1">
        <v>19</v>
      </c>
      <c r="B21" s="18" t="s">
        <v>79</v>
      </c>
      <c r="C21" s="58">
        <f>'Лист диагностики'!V23</f>
        <v>88.888888888888886</v>
      </c>
      <c r="E21" s="1">
        <v>19</v>
      </c>
      <c r="F21" s="18" t="s">
        <v>79</v>
      </c>
      <c r="G21" s="48">
        <f>'Лист диагностики'!V40</f>
        <v>58.333333333333336</v>
      </c>
    </row>
    <row r="22" spans="1:7" ht="27.75" customHeight="1" thickBot="1">
      <c r="A22" s="1">
        <v>20</v>
      </c>
      <c r="B22" s="17" t="s">
        <v>39</v>
      </c>
      <c r="C22" s="58">
        <f>'Лист диагностики'!W23</f>
        <v>61.111111111111114</v>
      </c>
      <c r="E22" s="1">
        <v>20</v>
      </c>
      <c r="F22" s="17" t="s">
        <v>39</v>
      </c>
      <c r="G22" s="48">
        <f>'Лист диагностики'!W40</f>
        <v>50</v>
      </c>
    </row>
    <row r="23" spans="1:7" ht="27.75" customHeight="1" thickBot="1">
      <c r="A23" s="1">
        <v>21</v>
      </c>
      <c r="B23" s="17" t="s">
        <v>45</v>
      </c>
      <c r="C23" s="58">
        <f>'Лист диагностики'!X23</f>
        <v>16.666666666666664</v>
      </c>
      <c r="E23" s="1">
        <v>21</v>
      </c>
      <c r="F23" s="17" t="s">
        <v>45</v>
      </c>
      <c r="G23" s="48">
        <f>'Лист диагностики'!X40</f>
        <v>0</v>
      </c>
    </row>
    <row r="24" spans="1:7" ht="27.75" customHeight="1" thickBot="1">
      <c r="A24" s="1">
        <v>22</v>
      </c>
      <c r="B24" s="17" t="s">
        <v>44</v>
      </c>
      <c r="C24" s="58">
        <f>'Лист диагностики'!Y23</f>
        <v>11.111111111111111</v>
      </c>
      <c r="E24" s="1">
        <v>22</v>
      </c>
      <c r="F24" s="17" t="s">
        <v>44</v>
      </c>
      <c r="G24" s="48">
        <f>'Лист диагностики'!Y40</f>
        <v>0</v>
      </c>
    </row>
    <row r="25" spans="1:7" ht="27.75" customHeight="1" thickBot="1">
      <c r="A25" s="1">
        <v>23</v>
      </c>
      <c r="B25" s="17" t="s">
        <v>43</v>
      </c>
      <c r="C25" s="58">
        <f>'Лист диагностики'!Z23</f>
        <v>11.111111111111111</v>
      </c>
      <c r="E25" s="1">
        <v>23</v>
      </c>
      <c r="F25" s="17" t="s">
        <v>43</v>
      </c>
      <c r="G25" s="48">
        <f>'Лист диагностики'!Z40</f>
        <v>0</v>
      </c>
    </row>
    <row r="26" spans="1:7" ht="27.75" customHeight="1" thickBot="1">
      <c r="A26" s="1">
        <v>24</v>
      </c>
      <c r="B26" s="17" t="s">
        <v>42</v>
      </c>
      <c r="C26" s="58">
        <f>'Лист диагностики'!AA23</f>
        <v>11.111111111111111</v>
      </c>
      <c r="E26" s="1">
        <v>24</v>
      </c>
      <c r="F26" s="17" t="s">
        <v>42</v>
      </c>
      <c r="G26" s="48">
        <f>'Лист диагностики'!AA40</f>
        <v>0</v>
      </c>
    </row>
    <row r="27" spans="1:7" ht="27.75" customHeight="1" thickBot="1">
      <c r="A27" s="1">
        <v>25</v>
      </c>
      <c r="B27" s="17" t="s">
        <v>41</v>
      </c>
      <c r="C27" s="58">
        <f>'Лист диагностики'!AB23</f>
        <v>0</v>
      </c>
      <c r="E27" s="1">
        <v>25</v>
      </c>
      <c r="F27" s="17" t="s">
        <v>41</v>
      </c>
      <c r="G27" s="48">
        <f>'Лист диагностики'!AB40</f>
        <v>0</v>
      </c>
    </row>
    <row r="28" spans="1:7" ht="27.75" customHeight="1" thickBot="1">
      <c r="A28" s="1">
        <v>26</v>
      </c>
      <c r="B28" s="17" t="s">
        <v>40</v>
      </c>
      <c r="C28" s="58">
        <f>'Лист диагностики'!AC23</f>
        <v>0</v>
      </c>
      <c r="E28" s="1">
        <v>26</v>
      </c>
      <c r="F28" s="17" t="s">
        <v>40</v>
      </c>
      <c r="G28" s="48">
        <f>'Лист диагностики'!AC40</f>
        <v>0</v>
      </c>
    </row>
  </sheetData>
  <mergeCells count="2">
    <mergeCell ref="A1:C1"/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3" sqref="C3"/>
    </sheetView>
  </sheetViews>
  <sheetFormatPr defaultRowHeight="15"/>
  <cols>
    <col min="2" max="2" width="68.85546875" customWidth="1"/>
    <col min="3" max="3" width="63.85546875" customWidth="1"/>
  </cols>
  <sheetData>
    <row r="1" spans="1:3" ht="21">
      <c r="A1" s="86" t="s">
        <v>71</v>
      </c>
      <c r="B1" s="86"/>
      <c r="C1" s="86"/>
    </row>
    <row r="2" spans="1:3" ht="46.5">
      <c r="A2" s="23" t="s">
        <v>0</v>
      </c>
      <c r="B2" s="22" t="s">
        <v>69</v>
      </c>
      <c r="C2" s="22" t="s">
        <v>70</v>
      </c>
    </row>
    <row r="3" spans="1:3" ht="105">
      <c r="A3" s="1">
        <v>1</v>
      </c>
      <c r="B3" s="15" t="s">
        <v>80</v>
      </c>
      <c r="C3" s="63" t="s">
        <v>84</v>
      </c>
    </row>
    <row r="4" spans="1:3" ht="30">
      <c r="A4" s="1">
        <v>2</v>
      </c>
      <c r="B4" s="15" t="s">
        <v>85</v>
      </c>
      <c r="C4" s="15"/>
    </row>
    <row r="5" spans="1:3" ht="30">
      <c r="A5" s="1">
        <v>3</v>
      </c>
      <c r="B5" s="15" t="s">
        <v>86</v>
      </c>
      <c r="C5" s="15"/>
    </row>
    <row r="6" spans="1:3" ht="45">
      <c r="A6" s="1">
        <v>4</v>
      </c>
      <c r="B6" s="15" t="s">
        <v>81</v>
      </c>
      <c r="C6" s="15"/>
    </row>
    <row r="7" spans="1:3" ht="45">
      <c r="A7" s="1">
        <v>5</v>
      </c>
      <c r="B7" s="15" t="s">
        <v>82</v>
      </c>
      <c r="C7" s="15"/>
    </row>
    <row r="8" spans="1:3">
      <c r="A8" s="1">
        <v>6</v>
      </c>
      <c r="B8" s="15"/>
      <c r="C8" s="15"/>
    </row>
    <row r="9" spans="1:3">
      <c r="A9" s="1">
        <v>7</v>
      </c>
      <c r="B9" s="15"/>
      <c r="C9" s="15"/>
    </row>
    <row r="10" spans="1:3">
      <c r="A10" s="1">
        <v>8</v>
      </c>
      <c r="B10" s="15"/>
      <c r="C10" s="15"/>
    </row>
    <row r="11" spans="1:3">
      <c r="A11" s="1">
        <v>9</v>
      </c>
      <c r="B11" s="15"/>
      <c r="C11" s="15"/>
    </row>
    <row r="12" spans="1:3">
      <c r="A12" s="1">
        <v>10</v>
      </c>
      <c r="B12" s="15"/>
      <c r="C12" s="15"/>
    </row>
    <row r="13" spans="1:3">
      <c r="A13" s="1">
        <v>11</v>
      </c>
      <c r="B13" s="15"/>
      <c r="C13" s="15"/>
    </row>
    <row r="14" spans="1:3">
      <c r="A14" s="1">
        <v>12</v>
      </c>
      <c r="B14" s="15"/>
      <c r="C14" s="15"/>
    </row>
    <row r="15" spans="1:3">
      <c r="A15" s="1">
        <v>13</v>
      </c>
      <c r="B15" s="15"/>
      <c r="C15" s="15"/>
    </row>
    <row r="16" spans="1:3">
      <c r="A16" s="1">
        <v>14</v>
      </c>
      <c r="B16" s="15"/>
      <c r="C16" s="15"/>
    </row>
    <row r="17" spans="1:3">
      <c r="A17" s="1">
        <v>15</v>
      </c>
      <c r="B17" s="15"/>
      <c r="C17" s="15"/>
    </row>
    <row r="18" spans="1:3">
      <c r="A18" s="1">
        <v>16</v>
      </c>
      <c r="B18" s="15"/>
      <c r="C18" s="15"/>
    </row>
    <row r="19" spans="1:3">
      <c r="A19" s="1">
        <v>17</v>
      </c>
      <c r="B19" s="15"/>
      <c r="C19" s="15"/>
    </row>
    <row r="20" spans="1:3">
      <c r="A20" s="1">
        <v>18</v>
      </c>
      <c r="B20" s="15"/>
      <c r="C20" s="15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диагностики</vt:lpstr>
      <vt:lpstr>расчеты</vt:lpstr>
      <vt:lpstr>кодификатор</vt:lpstr>
      <vt:lpstr>Выводы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62</cp:lastModifiedBy>
  <dcterms:created xsi:type="dcterms:W3CDTF">2019-04-14T03:36:00Z</dcterms:created>
  <dcterms:modified xsi:type="dcterms:W3CDTF">2023-09-07T10:46:21Z</dcterms:modified>
</cp:coreProperties>
</file>